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drea\Dropbox\__TMP\MAGISTRALE\AA1920\"/>
    </mc:Choice>
  </mc:AlternateContent>
  <bookViews>
    <workbookView xWindow="0" yWindow="0" windowWidth="28800" windowHeight="11700" tabRatio="701"/>
  </bookViews>
  <sheets>
    <sheet name="Piano da IBM" sheetId="3" r:id="rId1"/>
  </sheets>
  <definedNames>
    <definedName name="_xlnm.Print_Area" localSheetId="0">'Piano da IBM'!$A$1:$L$40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3" l="1"/>
  <c r="H14" i="3" l="1"/>
  <c r="I14" i="3"/>
  <c r="J14" i="3"/>
  <c r="K14" i="3"/>
  <c r="H15" i="3"/>
  <c r="I15" i="3"/>
  <c r="J15" i="3"/>
  <c r="K15" i="3"/>
  <c r="J25" i="3" l="1"/>
  <c r="J31" i="3"/>
  <c r="K31" i="3"/>
  <c r="J30" i="3"/>
  <c r="K30" i="3"/>
  <c r="J7" i="3"/>
  <c r="J8" i="3"/>
  <c r="J9" i="3"/>
  <c r="J10" i="3"/>
  <c r="J11" i="3"/>
  <c r="J13" i="3"/>
  <c r="J16" i="3"/>
  <c r="J17" i="3"/>
  <c r="J18" i="3"/>
  <c r="J19" i="3"/>
  <c r="J20" i="3"/>
  <c r="J21" i="3"/>
  <c r="J22" i="3"/>
  <c r="J23" i="3"/>
  <c r="J26" i="3"/>
  <c r="J27" i="3"/>
  <c r="J28" i="3"/>
  <c r="H10" i="3"/>
  <c r="H9" i="3"/>
  <c r="H8" i="3"/>
  <c r="H7" i="3"/>
  <c r="H6" i="3"/>
  <c r="H11" i="3"/>
  <c r="J6" i="3"/>
  <c r="H13" i="3"/>
  <c r="H16" i="3"/>
  <c r="H17" i="3"/>
  <c r="H18" i="3"/>
  <c r="H19" i="3"/>
  <c r="H20" i="3"/>
  <c r="H21" i="3"/>
  <c r="H22" i="3"/>
  <c r="H23" i="3"/>
  <c r="I25" i="3"/>
  <c r="I26" i="3"/>
  <c r="I27" i="3"/>
  <c r="I28" i="3"/>
  <c r="I30" i="3"/>
  <c r="I31" i="3"/>
  <c r="I32" i="3"/>
  <c r="I33" i="3"/>
  <c r="I34" i="3"/>
  <c r="J32" i="3"/>
  <c r="K32" i="3"/>
  <c r="J33" i="3"/>
  <c r="K33" i="3"/>
  <c r="J34" i="3"/>
  <c r="K34" i="3"/>
  <c r="K6" i="3"/>
  <c r="K7" i="3"/>
  <c r="K8" i="3"/>
  <c r="K9" i="3"/>
  <c r="K10" i="3"/>
  <c r="K11" i="3"/>
  <c r="K13" i="3"/>
  <c r="K17" i="3"/>
  <c r="K18" i="3"/>
  <c r="K19" i="3"/>
  <c r="K20" i="3"/>
  <c r="K21" i="3"/>
  <c r="K22" i="3"/>
  <c r="K23" i="3"/>
  <c r="K25" i="3"/>
  <c r="K26" i="3"/>
  <c r="K27" i="3"/>
  <c r="K28" i="3"/>
  <c r="K35" i="3"/>
  <c r="K36" i="3"/>
  <c r="I16" i="3"/>
  <c r="I13" i="3"/>
  <c r="I17" i="3"/>
  <c r="I18" i="3"/>
  <c r="H31" i="3"/>
  <c r="I6" i="3"/>
  <c r="I7" i="3"/>
  <c r="I8" i="3"/>
  <c r="I9" i="3"/>
  <c r="I10" i="3"/>
  <c r="I11" i="3"/>
  <c r="I19" i="3"/>
  <c r="I21" i="3"/>
  <c r="I22" i="3"/>
  <c r="I23" i="3"/>
  <c r="I20" i="3"/>
  <c r="H30" i="3"/>
  <c r="H25" i="3"/>
  <c r="H28" i="3"/>
  <c r="H27" i="3"/>
  <c r="H26" i="3"/>
  <c r="H32" i="3"/>
  <c r="H33" i="3"/>
  <c r="H34" i="3"/>
  <c r="J36" i="3"/>
  <c r="I36" i="3"/>
  <c r="J35" i="3"/>
  <c r="H35" i="3"/>
  <c r="H36" i="3"/>
  <c r="I35" i="3"/>
  <c r="H24" i="3" l="1"/>
  <c r="H12" i="3"/>
  <c r="I37" i="3"/>
  <c r="H37" i="3"/>
  <c r="J37" i="3"/>
  <c r="K37" i="3"/>
  <c r="I29" i="3"/>
  <c r="L37" i="3" l="1"/>
</calcChain>
</file>

<file path=xl/sharedStrings.xml><?xml version="1.0" encoding="utf-8"?>
<sst xmlns="http://schemas.openxmlformats.org/spreadsheetml/2006/main" count="130" uniqueCount="66">
  <si>
    <t>AFFINI O
INTEGR.</t>
    <phoneticPr fontId="1" type="noConversion"/>
  </si>
  <si>
    <t>PROVA FINALE</t>
  </si>
  <si>
    <t>c</t>
  </si>
  <si>
    <t>b</t>
  </si>
  <si>
    <t>Totale</t>
  </si>
  <si>
    <t>CARATT.</t>
  </si>
  <si>
    <t>ELABORAZIONE DI SEGNALI BIOLOGICI</t>
  </si>
  <si>
    <t>BIOMECCANICA COMPUTAZIONALE</t>
  </si>
  <si>
    <t>ANALISI DEI DATI BIOLOGICI</t>
  </si>
  <si>
    <t>d</t>
  </si>
  <si>
    <t>Min</t>
  </si>
  <si>
    <t>Max</t>
  </si>
  <si>
    <t>BIOIMMAGINI</t>
  </si>
  <si>
    <t>X</t>
  </si>
  <si>
    <t>INFORMATICA MEDICA</t>
  </si>
  <si>
    <t>A SCELTA</t>
  </si>
  <si>
    <t>MECCANICA DEI TESSUTI BIOLOGICI</t>
  </si>
  <si>
    <t>Nome Cognome</t>
    <phoneticPr fontId="1" type="noConversion"/>
  </si>
  <si>
    <t>Matricola</t>
  </si>
  <si>
    <t xml:space="preserve">email: </t>
  </si>
  <si>
    <t xml:space="preserve">Tel: </t>
  </si>
  <si>
    <t>ALTRE CONOSCENZE UTILI PER L'INSERIMENTO NEL MONDO DEL LAVORO</t>
  </si>
  <si>
    <t>BIO/09</t>
  </si>
  <si>
    <t>ING-INF/06</t>
  </si>
  <si>
    <t>ING-IND/34</t>
  </si>
  <si>
    <t>ICAR/01</t>
  </si>
  <si>
    <t>MED/07</t>
  </si>
  <si>
    <t>SSD</t>
  </si>
  <si>
    <t>CFU</t>
  </si>
  <si>
    <t>SI PREGA DI LEGGERE LE ISTRUZIONI PER LA COMPILAZIONE RIPORTATE NEL FILE RELATIVO</t>
  </si>
  <si>
    <t>ATTIVITA' DIDATTICHE</t>
  </si>
  <si>
    <t>CORSO 1</t>
  </si>
  <si>
    <t xml:space="preserve">Anno </t>
  </si>
  <si>
    <t>Sem</t>
  </si>
  <si>
    <t>BIOMATERIALI E TESSUTI BIOLOGICI</t>
  </si>
  <si>
    <t>I</t>
  </si>
  <si>
    <t>II</t>
  </si>
  <si>
    <t>a</t>
  </si>
  <si>
    <t>ING-IND/35</t>
  </si>
  <si>
    <t>CORSO 3</t>
  </si>
  <si>
    <t>MECCANICA DEI BIOMATERIALI</t>
  </si>
  <si>
    <t>MECCANICA DELLE STRUTTURE BIOLOGICHE</t>
  </si>
  <si>
    <t>CORSO 2</t>
  </si>
  <si>
    <t>BIOSENSORI</t>
  </si>
  <si>
    <t>ING-INF/01</t>
  </si>
  <si>
    <t>ING-IND/14</t>
  </si>
  <si>
    <t>Per gli eventuali corsi aggiuntivi non elencati (righe 33-35), inserire nome in col C, SSD in col D, 'x' in col E, nr. di CFU in col F).</t>
  </si>
  <si>
    <t>Vincolo 3 (15-18 CFU)</t>
  </si>
  <si>
    <t>Negli elenchi con vincoli, e' possibile inserire eventuali corsi che eccedano il vincolo sostituendo in col G 'a' o 'b' con 'c'.</t>
  </si>
  <si>
    <t>Per inserire un corso elencato, mettere 'x' in colonna E della corrispondente riga.</t>
  </si>
  <si>
    <t>BIOLOGY AND PHYSIOLOGY - BIOLOGIA E FISIOLOGIA</t>
  </si>
  <si>
    <t>SPORTS ENGINEERINGS AND REHABILITATION DEVICES - COSTRUZIONI MECCANICHE PER LO SPORT E LA RIABILITAZIONE</t>
  </si>
  <si>
    <t>BIOINGEGNERIA DEL MOVIMENTO E DELLA RIABILITAZIONE</t>
  </si>
  <si>
    <t>CLINICAL ENGINEERING AND HEALTH TECHNOLOGY ASSESSMENT</t>
  </si>
  <si>
    <t>MACHINE LEARNING FOR BIOENGINEERING</t>
  </si>
  <si>
    <t>MODELING AND CONTROL OF BIOLOGICAL SYSTEMS</t>
  </si>
  <si>
    <t>MATHEMATICAL CELL BIOLOGY</t>
  </si>
  <si>
    <t>METODI STATISTICI PER LA BIOINGEGNERIA</t>
  </si>
  <si>
    <t>COMPUTATIONAL GENOMICS</t>
  </si>
  <si>
    <t>IMAGING FOR NEUROSCIENCE</t>
  </si>
  <si>
    <t>MEDICAL BIOTECHNOLOGIES</t>
  </si>
  <si>
    <t>BIOENGINEERING FLUID DYNAMICS</t>
  </si>
  <si>
    <t>INNOVATION, ENTREPRENEURSHIP  AND FINANCE</t>
  </si>
  <si>
    <t>Laurea Magistrale in Bioingegneria
Piano degli studi coorte 2019-2020
(per chi ha già sostenuto l'esame di Biomeccanica alla Laurea Triennale in Ingegneria Biomedica - UNIPD)</t>
  </si>
  <si>
    <t>Vincolo 1 (39-42 CFU)</t>
  </si>
  <si>
    <t>Vincolo 2  (30 CFU)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</si>
</sst>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6"/>
      <name val="Arial"/>
    </font>
    <font>
      <sz val="16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8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 wrapText="1"/>
    </xf>
    <xf numFmtId="0" fontId="0" fillId="0" borderId="27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3" xfId="0" applyFill="1" applyBorder="1" applyAlignment="1" applyProtection="1">
      <alignment vertical="center" wrapText="1"/>
    </xf>
    <xf numFmtId="0" fontId="0" fillId="0" borderId="34" xfId="0" applyFill="1" applyBorder="1" applyAlignment="1" applyProtection="1">
      <alignment vertical="center" wrapText="1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right" vertical="center" wrapText="1"/>
    </xf>
    <xf numFmtId="0" fontId="0" fillId="4" borderId="16" xfId="0" applyFill="1" applyBorder="1" applyAlignment="1" applyProtection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0" fillId="5" borderId="45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42" xfId="0" applyFill="1" applyBorder="1" applyAlignment="1" applyProtection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</cellXfs>
  <cellStyles count="8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90" zoomScaleNormal="90" zoomScalePageLayoutView="117" workbookViewId="0">
      <pane ySplit="5" topLeftCell="A15" activePane="bottomLeft" state="frozen"/>
      <selection pane="bottomLeft" activeCell="A26" sqref="A26:XFD26"/>
    </sheetView>
  </sheetViews>
  <sheetFormatPr defaultColWidth="9.140625" defaultRowHeight="12.75" x14ac:dyDescent="0.2"/>
  <cols>
    <col min="1" max="1" width="5.7109375" style="2" bestFit="1" customWidth="1"/>
    <col min="2" max="2" width="4.7109375" style="2" bestFit="1" customWidth="1"/>
    <col min="3" max="3" width="45" style="1" customWidth="1"/>
    <col min="4" max="4" width="10.140625" style="1" customWidth="1"/>
    <col min="5" max="5" width="2.28515625" style="1" bestFit="1" customWidth="1"/>
    <col min="6" max="6" width="5" style="2" customWidth="1"/>
    <col min="7" max="7" width="3" style="2" customWidth="1"/>
    <col min="8" max="8" width="8.28515625" style="2" bestFit="1" customWidth="1"/>
    <col min="9" max="9" width="8.42578125" style="2" bestFit="1" customWidth="1"/>
    <col min="10" max="10" width="8" style="2" bestFit="1" customWidth="1"/>
    <col min="11" max="11" width="4.7109375" style="2" customWidth="1"/>
    <col min="12" max="12" width="11" style="1" bestFit="1" customWidth="1"/>
    <col min="13" max="13" width="46" style="1" customWidth="1"/>
    <col min="14" max="16384" width="9.140625" style="1"/>
  </cols>
  <sheetData>
    <row r="1" spans="1:13" ht="91.5" customHeight="1" thickBot="1" x14ac:dyDescent="0.25">
      <c r="B1" s="38"/>
      <c r="C1" s="112" t="s">
        <v>63</v>
      </c>
      <c r="D1" s="113"/>
      <c r="E1" s="113"/>
      <c r="F1" s="113"/>
      <c r="G1" s="113"/>
      <c r="H1" s="113"/>
      <c r="I1" s="113"/>
      <c r="J1" s="113"/>
      <c r="K1" s="114"/>
    </row>
    <row r="2" spans="1:13" ht="28.5" customHeight="1" thickBot="1" x14ac:dyDescent="0.25">
      <c r="B2" s="39"/>
      <c r="C2" s="31" t="s">
        <v>17</v>
      </c>
      <c r="D2" s="115" t="s">
        <v>18</v>
      </c>
      <c r="E2" s="116"/>
      <c r="F2" s="116"/>
      <c r="G2" s="117"/>
      <c r="H2" s="26"/>
      <c r="I2" s="15"/>
      <c r="J2" s="15"/>
      <c r="K2" s="25"/>
      <c r="L2" s="3"/>
    </row>
    <row r="3" spans="1:13" ht="28.5" customHeight="1" thickBot="1" x14ac:dyDescent="0.25">
      <c r="B3" s="39"/>
      <c r="C3" s="32" t="s">
        <v>19</v>
      </c>
      <c r="D3" s="118" t="s">
        <v>20</v>
      </c>
      <c r="E3" s="119"/>
      <c r="F3" s="119"/>
      <c r="G3" s="120"/>
      <c r="H3" s="21"/>
      <c r="I3" s="22"/>
      <c r="J3" s="22"/>
      <c r="K3" s="11"/>
      <c r="L3" s="3"/>
    </row>
    <row r="4" spans="1:13" ht="28.5" customHeight="1" thickBot="1" x14ac:dyDescent="0.25">
      <c r="A4" s="103" t="s">
        <v>32</v>
      </c>
      <c r="B4" s="104" t="s">
        <v>33</v>
      </c>
      <c r="C4" s="105" t="s">
        <v>30</v>
      </c>
      <c r="D4" s="105" t="s">
        <v>27</v>
      </c>
      <c r="E4" s="110"/>
      <c r="F4" s="108" t="s">
        <v>28</v>
      </c>
      <c r="G4" s="107"/>
      <c r="H4" s="23" t="s">
        <v>5</v>
      </c>
      <c r="I4" s="24" t="s">
        <v>0</v>
      </c>
      <c r="J4" s="14" t="s">
        <v>15</v>
      </c>
      <c r="K4" s="25"/>
      <c r="L4" s="3"/>
    </row>
    <row r="5" spans="1:13" ht="13.5" thickBot="1" x14ac:dyDescent="0.25">
      <c r="A5" s="103"/>
      <c r="B5" s="104"/>
      <c r="C5" s="106"/>
      <c r="D5" s="106"/>
      <c r="E5" s="111"/>
      <c r="F5" s="109"/>
      <c r="G5" s="106"/>
      <c r="H5" s="4" t="s">
        <v>37</v>
      </c>
      <c r="I5" s="4" t="s">
        <v>3</v>
      </c>
      <c r="J5" s="4" t="s">
        <v>2</v>
      </c>
      <c r="K5" s="12" t="s">
        <v>9</v>
      </c>
      <c r="L5" s="3"/>
    </row>
    <row r="6" spans="1:13" ht="25.5" x14ac:dyDescent="0.2">
      <c r="A6" s="50" t="s">
        <v>35</v>
      </c>
      <c r="B6" s="51">
        <v>1</v>
      </c>
      <c r="C6" s="68" t="s">
        <v>34</v>
      </c>
      <c r="D6" s="69" t="s">
        <v>24</v>
      </c>
      <c r="E6" s="70"/>
      <c r="F6" s="71">
        <v>6</v>
      </c>
      <c r="G6" s="72" t="s">
        <v>37</v>
      </c>
      <c r="H6" s="6" t="str">
        <f t="shared" ref="H6:H10" si="0">IF(AND($G6="a",$E6="X"),$F6,"")</f>
        <v/>
      </c>
      <c r="I6" s="73" t="str">
        <f>IF(AND($G6="b",$E6="X"),$F6,"")</f>
        <v/>
      </c>
      <c r="J6" s="73" t="str">
        <f>IF(AND($G6="c",$E6="X"),$F6,"")</f>
        <v/>
      </c>
      <c r="K6" s="73" t="str">
        <f>IF(AND($G6="d",$E6="X"),$F6,"")</f>
        <v/>
      </c>
      <c r="L6" s="3"/>
    </row>
    <row r="7" spans="1:13" ht="25.5" x14ac:dyDescent="0.2">
      <c r="A7" s="50" t="s">
        <v>35</v>
      </c>
      <c r="B7" s="51">
        <v>1</v>
      </c>
      <c r="C7" s="68" t="s">
        <v>55</v>
      </c>
      <c r="D7" s="53" t="s">
        <v>23</v>
      </c>
      <c r="E7" s="35"/>
      <c r="F7" s="61">
        <v>9</v>
      </c>
      <c r="G7" s="62" t="s">
        <v>37</v>
      </c>
      <c r="H7" s="6" t="str">
        <f t="shared" si="0"/>
        <v/>
      </c>
      <c r="I7" s="7" t="str">
        <f>IF(AND($G7="b",$E7="X"),$F7,"")</f>
        <v/>
      </c>
      <c r="J7" s="7" t="str">
        <f>IF(AND($G7="c",$E7="X"),$F7,"")</f>
        <v/>
      </c>
      <c r="K7" s="7" t="str">
        <f>IF(AND($G7="d",$E7="X"),$F7,"")</f>
        <v/>
      </c>
      <c r="L7" s="3"/>
    </row>
    <row r="8" spans="1:13" x14ac:dyDescent="0.2">
      <c r="A8" s="50" t="s">
        <v>35</v>
      </c>
      <c r="B8" s="51">
        <v>2</v>
      </c>
      <c r="C8" s="52" t="s">
        <v>12</v>
      </c>
      <c r="D8" s="53" t="s">
        <v>23</v>
      </c>
      <c r="E8" s="35"/>
      <c r="F8" s="61">
        <v>9</v>
      </c>
      <c r="G8" s="62" t="s">
        <v>37</v>
      </c>
      <c r="H8" s="6" t="str">
        <f t="shared" si="0"/>
        <v/>
      </c>
      <c r="I8" s="7" t="str">
        <f>IF(AND($G8="b",$E8="X"),$F8,"")</f>
        <v/>
      </c>
      <c r="J8" s="7" t="str">
        <f>IF(AND($G8="c",$E8="X"),$F8,"")</f>
        <v/>
      </c>
      <c r="K8" s="7" t="str">
        <f>IF(AND($G8="d",$E8="X"),$F8,"")</f>
        <v/>
      </c>
      <c r="L8" s="3"/>
    </row>
    <row r="9" spans="1:13" x14ac:dyDescent="0.2">
      <c r="A9" s="50" t="s">
        <v>35</v>
      </c>
      <c r="B9" s="51">
        <v>2</v>
      </c>
      <c r="C9" s="52" t="s">
        <v>6</v>
      </c>
      <c r="D9" s="53" t="s">
        <v>23</v>
      </c>
      <c r="E9" s="35"/>
      <c r="F9" s="61">
        <v>9</v>
      </c>
      <c r="G9" s="62" t="s">
        <v>37</v>
      </c>
      <c r="H9" s="6" t="str">
        <f t="shared" si="0"/>
        <v/>
      </c>
      <c r="I9" s="7" t="str">
        <f t="shared" ref="I9:I10" si="1">IF(AND($G9="b",$E9="X"),$F9,"")</f>
        <v/>
      </c>
      <c r="J9" s="7" t="str">
        <f t="shared" ref="J9:J10" si="2">IF(AND($G9="c",$E9="X"),$F9,"")</f>
        <v/>
      </c>
      <c r="K9" s="7" t="str">
        <f t="shared" ref="K9:K10" si="3">IF(AND($G9="d",$E9="X"),$F9,"")</f>
        <v/>
      </c>
      <c r="L9" s="3"/>
    </row>
    <row r="10" spans="1:13" ht="25.5" x14ac:dyDescent="0.2">
      <c r="A10" s="50" t="s">
        <v>35</v>
      </c>
      <c r="B10" s="51">
        <v>2</v>
      </c>
      <c r="C10" s="52" t="s">
        <v>16</v>
      </c>
      <c r="D10" s="53" t="s">
        <v>24</v>
      </c>
      <c r="E10" s="35"/>
      <c r="F10" s="61">
        <v>9</v>
      </c>
      <c r="G10" s="62" t="s">
        <v>37</v>
      </c>
      <c r="H10" s="6" t="str">
        <f t="shared" si="0"/>
        <v/>
      </c>
      <c r="I10" s="7" t="str">
        <f t="shared" si="1"/>
        <v/>
      </c>
      <c r="J10" s="7" t="str">
        <f t="shared" si="2"/>
        <v/>
      </c>
      <c r="K10" s="7" t="str">
        <f t="shared" si="3"/>
        <v/>
      </c>
      <c r="L10" s="3"/>
    </row>
    <row r="11" spans="1:13" ht="13.5" thickBot="1" x14ac:dyDescent="0.25">
      <c r="A11" s="77" t="s">
        <v>35</v>
      </c>
      <c r="B11" s="78">
        <v>2</v>
      </c>
      <c r="C11" s="68" t="s">
        <v>14</v>
      </c>
      <c r="D11" s="69" t="s">
        <v>23</v>
      </c>
      <c r="E11" s="70"/>
      <c r="F11" s="71">
        <v>9</v>
      </c>
      <c r="G11" s="72" t="s">
        <v>37</v>
      </c>
      <c r="H11" s="6" t="str">
        <f t="shared" ref="H11:H23" si="4">IF(AND($G11="a",$E11="X"),$F11,"")</f>
        <v/>
      </c>
      <c r="I11" s="73" t="str">
        <f>IF(AND($G11="b",$E11="X"),$F11,"")</f>
        <v/>
      </c>
      <c r="J11" s="73" t="str">
        <f>IF(AND($G11="c",$E11="X"),$F11,"")</f>
        <v/>
      </c>
      <c r="K11" s="73" t="str">
        <f>IF(AND($G11="d",$E11="X"),$F11,"")</f>
        <v/>
      </c>
      <c r="L11" s="3"/>
    </row>
    <row r="12" spans="1:13" s="34" customFormat="1" ht="13.5" thickBot="1" x14ac:dyDescent="0.25">
      <c r="A12" s="56"/>
      <c r="B12" s="93"/>
      <c r="C12" s="81" t="s">
        <v>64</v>
      </c>
      <c r="D12" s="82"/>
      <c r="E12" s="83"/>
      <c r="F12" s="84"/>
      <c r="G12" s="85"/>
      <c r="H12" s="86" t="str">
        <f>IF(AND(SUM(H6:H11)&gt;=39,SUM(H6:H11)&lt;=45),SUM(H6:H11),"ERRORE")</f>
        <v>ERRORE</v>
      </c>
      <c r="I12" s="87"/>
      <c r="J12" s="87"/>
      <c r="K12" s="87"/>
      <c r="L12" s="33"/>
    </row>
    <row r="13" spans="1:13" x14ac:dyDescent="0.2">
      <c r="A13" s="79" t="s">
        <v>35</v>
      </c>
      <c r="B13" s="80">
        <v>2</v>
      </c>
      <c r="C13" s="54" t="s">
        <v>56</v>
      </c>
      <c r="D13" s="55" t="s">
        <v>23</v>
      </c>
      <c r="E13" s="36"/>
      <c r="F13" s="63">
        <v>6</v>
      </c>
      <c r="G13" s="64" t="s">
        <v>37</v>
      </c>
      <c r="H13" s="6" t="str">
        <f t="shared" si="4"/>
        <v/>
      </c>
      <c r="I13" s="6" t="str">
        <f t="shared" ref="I13:I23" si="5">IF(AND($G13="b",$E13="X"),$F13,"")</f>
        <v/>
      </c>
      <c r="J13" s="6" t="str">
        <f t="shared" ref="J13:J23" si="6">IF(AND($G13="c",$E13="X"),$F13,"")</f>
        <v/>
      </c>
      <c r="K13" s="6" t="str">
        <f t="shared" ref="K13:K23" si="7">IF(AND($G13="d",$E13="X"),$F13,"")</f>
        <v/>
      </c>
      <c r="L13" s="3"/>
    </row>
    <row r="14" spans="1:13" x14ac:dyDescent="0.2">
      <c r="A14" s="79" t="s">
        <v>35</v>
      </c>
      <c r="B14" s="93">
        <v>2</v>
      </c>
      <c r="C14" s="55" t="s">
        <v>57</v>
      </c>
      <c r="D14" s="55" t="s">
        <v>23</v>
      </c>
      <c r="E14" s="36"/>
      <c r="F14" s="63">
        <v>9</v>
      </c>
      <c r="G14" s="64" t="s">
        <v>37</v>
      </c>
      <c r="H14" s="6" t="str">
        <f t="shared" si="4"/>
        <v/>
      </c>
      <c r="I14" s="6" t="str">
        <f t="shared" si="5"/>
        <v/>
      </c>
      <c r="J14" s="6" t="str">
        <f t="shared" si="6"/>
        <v/>
      </c>
      <c r="K14" s="6" t="str">
        <f t="shared" si="7"/>
        <v/>
      </c>
      <c r="L14" s="3"/>
      <c r="M14" s="3"/>
    </row>
    <row r="15" spans="1:13" ht="13.5" thickBot="1" x14ac:dyDescent="0.25">
      <c r="A15" s="79" t="s">
        <v>36</v>
      </c>
      <c r="B15" s="93">
        <v>1</v>
      </c>
      <c r="C15" s="55" t="s">
        <v>8</v>
      </c>
      <c r="D15" s="55" t="s">
        <v>23</v>
      </c>
      <c r="E15" s="36"/>
      <c r="F15" s="63">
        <v>6</v>
      </c>
      <c r="G15" s="64" t="s">
        <v>37</v>
      </c>
      <c r="H15" s="6" t="str">
        <f t="shared" si="4"/>
        <v/>
      </c>
      <c r="I15" s="6" t="str">
        <f t="shared" si="5"/>
        <v/>
      </c>
      <c r="J15" s="6" t="str">
        <f t="shared" si="6"/>
        <v/>
      </c>
      <c r="K15" s="6" t="str">
        <f t="shared" si="7"/>
        <v/>
      </c>
      <c r="L15" s="3"/>
      <c r="M15" s="3"/>
    </row>
    <row r="16" spans="1:13" s="34" customFormat="1" ht="25.5" x14ac:dyDescent="0.2">
      <c r="A16" s="95" t="s">
        <v>36</v>
      </c>
      <c r="B16" s="93">
        <v>1</v>
      </c>
      <c r="C16" s="52" t="s">
        <v>7</v>
      </c>
      <c r="D16" s="27" t="s">
        <v>24</v>
      </c>
      <c r="E16" s="35"/>
      <c r="F16" s="61">
        <v>6</v>
      </c>
      <c r="G16" s="62" t="s">
        <v>37</v>
      </c>
      <c r="H16" s="6" t="str">
        <f t="shared" si="4"/>
        <v/>
      </c>
      <c r="I16" s="7" t="str">
        <f t="shared" si="5"/>
        <v/>
      </c>
      <c r="J16" s="7" t="str">
        <f t="shared" si="6"/>
        <v/>
      </c>
      <c r="K16" s="96" t="str">
        <f t="shared" si="7"/>
        <v/>
      </c>
      <c r="L16" s="33"/>
      <c r="M16" s="99"/>
    </row>
    <row r="17" spans="1:13" x14ac:dyDescent="0.2">
      <c r="A17" s="50" t="s">
        <v>36</v>
      </c>
      <c r="B17" s="51">
        <v>1</v>
      </c>
      <c r="C17" s="52" t="s">
        <v>59</v>
      </c>
      <c r="D17" s="53" t="s">
        <v>23</v>
      </c>
      <c r="E17" s="35"/>
      <c r="F17" s="61">
        <v>6</v>
      </c>
      <c r="G17" s="64" t="s">
        <v>37</v>
      </c>
      <c r="H17" s="6" t="str">
        <f t="shared" si="4"/>
        <v/>
      </c>
      <c r="I17" s="7" t="str">
        <f t="shared" si="5"/>
        <v/>
      </c>
      <c r="J17" s="7" t="str">
        <f t="shared" si="6"/>
        <v/>
      </c>
      <c r="K17" s="7" t="str">
        <f t="shared" si="7"/>
        <v/>
      </c>
      <c r="L17" s="3"/>
      <c r="M17" s="3"/>
    </row>
    <row r="18" spans="1:13" ht="25.5" x14ac:dyDescent="0.2">
      <c r="A18" s="50" t="s">
        <v>36</v>
      </c>
      <c r="B18" s="98">
        <v>2</v>
      </c>
      <c r="C18" s="97" t="s">
        <v>52</v>
      </c>
      <c r="D18" s="53" t="s">
        <v>23</v>
      </c>
      <c r="E18" s="35"/>
      <c r="F18" s="66">
        <v>6</v>
      </c>
      <c r="G18" s="64" t="s">
        <v>37</v>
      </c>
      <c r="H18" s="6" t="str">
        <f t="shared" si="4"/>
        <v/>
      </c>
      <c r="I18" s="7" t="str">
        <f t="shared" si="5"/>
        <v/>
      </c>
      <c r="J18" s="7" t="str">
        <f t="shared" si="6"/>
        <v/>
      </c>
      <c r="K18" s="7" t="str">
        <f t="shared" si="7"/>
        <v/>
      </c>
      <c r="L18" s="3"/>
      <c r="M18" s="3"/>
    </row>
    <row r="19" spans="1:13" ht="25.5" x14ac:dyDescent="0.2">
      <c r="A19" s="50" t="s">
        <v>36</v>
      </c>
      <c r="B19" s="51">
        <v>2</v>
      </c>
      <c r="C19" s="54" t="s">
        <v>53</v>
      </c>
      <c r="D19" s="55" t="s">
        <v>23</v>
      </c>
      <c r="E19" s="36"/>
      <c r="F19" s="63">
        <v>6</v>
      </c>
      <c r="G19" s="64" t="s">
        <v>37</v>
      </c>
      <c r="H19" s="6" t="str">
        <f t="shared" si="4"/>
        <v/>
      </c>
      <c r="I19" s="6" t="str">
        <f t="shared" si="5"/>
        <v/>
      </c>
      <c r="J19" s="6" t="str">
        <f t="shared" si="6"/>
        <v/>
      </c>
      <c r="K19" s="6" t="str">
        <f t="shared" si="7"/>
        <v/>
      </c>
      <c r="L19" s="3"/>
    </row>
    <row r="20" spans="1:13" ht="25.5" x14ac:dyDescent="0.2">
      <c r="A20" s="37" t="s">
        <v>36</v>
      </c>
      <c r="B20" s="40">
        <v>2</v>
      </c>
      <c r="C20" s="43" t="s">
        <v>41</v>
      </c>
      <c r="D20" s="27" t="s">
        <v>24</v>
      </c>
      <c r="E20" s="35"/>
      <c r="F20" s="9">
        <v>6</v>
      </c>
      <c r="G20" s="42" t="s">
        <v>37</v>
      </c>
      <c r="H20" s="7" t="str">
        <f t="shared" si="4"/>
        <v/>
      </c>
      <c r="I20" s="7" t="str">
        <f t="shared" si="5"/>
        <v/>
      </c>
      <c r="J20" s="7" t="str">
        <f t="shared" si="6"/>
        <v/>
      </c>
      <c r="K20" s="7" t="str">
        <f t="shared" si="7"/>
        <v/>
      </c>
      <c r="L20" s="3"/>
    </row>
    <row r="21" spans="1:13" x14ac:dyDescent="0.2">
      <c r="A21" s="50" t="s">
        <v>36</v>
      </c>
      <c r="B21" s="51">
        <v>2</v>
      </c>
      <c r="C21" s="52" t="s">
        <v>58</v>
      </c>
      <c r="D21" s="53" t="s">
        <v>23</v>
      </c>
      <c r="E21" s="35"/>
      <c r="F21" s="61">
        <v>6</v>
      </c>
      <c r="G21" s="64" t="s">
        <v>37</v>
      </c>
      <c r="H21" s="7" t="str">
        <f t="shared" si="4"/>
        <v/>
      </c>
      <c r="I21" s="7" t="str">
        <f t="shared" si="5"/>
        <v/>
      </c>
      <c r="J21" s="7" t="str">
        <f t="shared" si="6"/>
        <v/>
      </c>
      <c r="K21" s="7" t="str">
        <f t="shared" si="7"/>
        <v/>
      </c>
      <c r="L21" s="3"/>
    </row>
    <row r="22" spans="1:13" ht="25.5" x14ac:dyDescent="0.2">
      <c r="A22" s="50" t="s">
        <v>36</v>
      </c>
      <c r="B22" s="51">
        <v>2</v>
      </c>
      <c r="C22" s="52" t="s">
        <v>40</v>
      </c>
      <c r="D22" s="58" t="s">
        <v>24</v>
      </c>
      <c r="E22" s="35"/>
      <c r="F22" s="61">
        <v>6</v>
      </c>
      <c r="G22" s="62" t="s">
        <v>37</v>
      </c>
      <c r="H22" s="7" t="str">
        <f t="shared" si="4"/>
        <v/>
      </c>
      <c r="I22" s="7" t="str">
        <f t="shared" si="5"/>
        <v/>
      </c>
      <c r="J22" s="7" t="str">
        <f t="shared" si="6"/>
        <v/>
      </c>
      <c r="K22" s="7" t="str">
        <f t="shared" si="7"/>
        <v/>
      </c>
      <c r="L22" s="3"/>
    </row>
    <row r="23" spans="1:13" ht="13.5" thickBot="1" x14ac:dyDescent="0.25">
      <c r="A23" s="50" t="s">
        <v>36</v>
      </c>
      <c r="B23" s="40">
        <v>2</v>
      </c>
      <c r="C23" s="41" t="s">
        <v>54</v>
      </c>
      <c r="D23" s="28" t="s">
        <v>23</v>
      </c>
      <c r="E23" s="35"/>
      <c r="F23" s="9">
        <v>6</v>
      </c>
      <c r="G23" s="42" t="s">
        <v>37</v>
      </c>
      <c r="H23" s="7" t="str">
        <f t="shared" si="4"/>
        <v/>
      </c>
      <c r="I23" s="7" t="str">
        <f t="shared" si="5"/>
        <v/>
      </c>
      <c r="J23" s="7" t="str">
        <f t="shared" si="6"/>
        <v/>
      </c>
      <c r="K23" s="7" t="str">
        <f t="shared" si="7"/>
        <v/>
      </c>
      <c r="L23" s="3"/>
    </row>
    <row r="24" spans="1:13" s="34" customFormat="1" ht="13.5" thickBot="1" x14ac:dyDescent="0.25">
      <c r="A24" s="56"/>
      <c r="B24" s="93"/>
      <c r="C24" s="81" t="s">
        <v>65</v>
      </c>
      <c r="D24" s="82"/>
      <c r="E24" s="83"/>
      <c r="F24" s="84"/>
      <c r="G24" s="85"/>
      <c r="H24" s="86" t="str">
        <f>IF(SUM(H13:H23)=30,SUM(H13:H23),"ERRORE")</f>
        <v>ERRORE</v>
      </c>
      <c r="I24" s="87"/>
      <c r="J24" s="87"/>
      <c r="K24" s="87"/>
      <c r="L24" s="33"/>
    </row>
    <row r="25" spans="1:13" ht="29.1" customHeight="1" x14ac:dyDescent="0.2">
      <c r="A25" s="79" t="s">
        <v>35</v>
      </c>
      <c r="B25" s="80">
        <v>1</v>
      </c>
      <c r="C25" s="52" t="s">
        <v>50</v>
      </c>
      <c r="D25" s="55" t="s">
        <v>22</v>
      </c>
      <c r="E25" s="36"/>
      <c r="F25" s="63">
        <v>6</v>
      </c>
      <c r="G25" s="64" t="s">
        <v>3</v>
      </c>
      <c r="H25" s="6" t="str">
        <f t="shared" ref="H25" si="8">IF(AND($G25="a",$E25="X"),$F25,"")</f>
        <v/>
      </c>
      <c r="I25" s="6" t="str">
        <f t="shared" ref="I25" si="9">IF(AND($G25="b",$E25="X"),$F25,"")</f>
        <v/>
      </c>
      <c r="J25" s="6" t="str">
        <f t="shared" ref="J25" si="10">IF(AND($G25="c",$E25="X"),$F25,"")</f>
        <v/>
      </c>
      <c r="K25" s="6" t="str">
        <f t="shared" ref="K25" si="11">IF(AND($G25="d",$E25="X"),$F25,"")</f>
        <v/>
      </c>
      <c r="L25" s="3"/>
    </row>
    <row r="26" spans="1:13" x14ac:dyDescent="0.2">
      <c r="A26" s="50" t="s">
        <v>36</v>
      </c>
      <c r="B26" s="51">
        <v>1</v>
      </c>
      <c r="C26" s="59" t="s">
        <v>43</v>
      </c>
      <c r="D26" s="60" t="s">
        <v>44</v>
      </c>
      <c r="E26" s="35"/>
      <c r="F26" s="66">
        <v>9</v>
      </c>
      <c r="G26" s="67" t="s">
        <v>3</v>
      </c>
      <c r="H26" s="7" t="str">
        <f>IF(AND($G26="a",$E26="X"),$F26,"")</f>
        <v/>
      </c>
      <c r="I26" s="7" t="str">
        <f>IF(AND($G26="b",$E26="X"),$F26,"")</f>
        <v/>
      </c>
      <c r="J26" s="7" t="str">
        <f>IF(AND($G26="c",$E26="X"),$F26,"")</f>
        <v/>
      </c>
      <c r="K26" s="7" t="str">
        <f>IF(AND($G26="d",$E26="X"),$F26,"")</f>
        <v/>
      </c>
      <c r="L26" s="3"/>
    </row>
    <row r="27" spans="1:13" x14ac:dyDescent="0.2">
      <c r="A27" s="77" t="s">
        <v>36</v>
      </c>
      <c r="B27" s="78">
        <v>1</v>
      </c>
      <c r="C27" s="88" t="s">
        <v>60</v>
      </c>
      <c r="D27" s="89" t="s">
        <v>26</v>
      </c>
      <c r="E27" s="90"/>
      <c r="F27" s="91">
        <v>6</v>
      </c>
      <c r="G27" s="67" t="s">
        <v>3</v>
      </c>
      <c r="H27" s="7" t="str">
        <f>IF(AND($G27="a",$E27="X"),$F27,"")</f>
        <v/>
      </c>
      <c r="I27" s="92" t="str">
        <f>IF(AND($G27="b",$E27="X"),$F27,"")</f>
        <v/>
      </c>
      <c r="J27" s="73" t="str">
        <f>IF(AND($G27="c",$E27="X"),$F27,"")</f>
        <v/>
      </c>
      <c r="K27" s="92" t="str">
        <f>IF(AND($G27="d",$E27="X"),$F27,"")</f>
        <v/>
      </c>
      <c r="L27" s="3"/>
    </row>
    <row r="28" spans="1:13" s="34" customFormat="1" ht="13.5" thickBot="1" x14ac:dyDescent="0.25">
      <c r="A28" s="56" t="s">
        <v>36</v>
      </c>
      <c r="B28" s="57">
        <v>2</v>
      </c>
      <c r="C28" s="52" t="s">
        <v>61</v>
      </c>
      <c r="D28" s="53" t="s">
        <v>25</v>
      </c>
      <c r="E28" s="35"/>
      <c r="F28" s="61">
        <v>9</v>
      </c>
      <c r="G28" s="64" t="s">
        <v>3</v>
      </c>
      <c r="H28" s="7" t="str">
        <f>IF(AND($G28="a",$E28="X"),$F28,"")</f>
        <v/>
      </c>
      <c r="I28" s="7" t="str">
        <f>IF(AND($G28="b",$E28="X"),$F28,"")</f>
        <v/>
      </c>
      <c r="J28" s="7" t="str">
        <f>IF(AND($G28="c",$E28="X"),$F28,"")</f>
        <v/>
      </c>
      <c r="K28" s="7" t="str">
        <f>IF(AND($G28="d",$E28="X"),$F28,"")</f>
        <v/>
      </c>
      <c r="L28" s="33"/>
    </row>
    <row r="29" spans="1:13" s="34" customFormat="1" ht="13.5" thickBot="1" x14ac:dyDescent="0.25">
      <c r="A29" s="56"/>
      <c r="B29" s="93"/>
      <c r="C29" s="81" t="s">
        <v>47</v>
      </c>
      <c r="D29" s="82"/>
      <c r="E29" s="83"/>
      <c r="F29" s="84"/>
      <c r="G29" s="85"/>
      <c r="H29" s="87"/>
      <c r="I29" s="86" t="str">
        <f>IF(OR(SUM(I25:I28)=15,SUM(I25:I28)=18),SUM(I25:I28),"ERRORE")</f>
        <v>ERRORE</v>
      </c>
      <c r="J29" s="87"/>
      <c r="K29" s="87"/>
      <c r="L29" s="33"/>
    </row>
    <row r="30" spans="1:13" ht="25.5" x14ac:dyDescent="0.2">
      <c r="A30" s="50" t="s">
        <v>36</v>
      </c>
      <c r="B30" s="51">
        <v>2</v>
      </c>
      <c r="C30" s="59" t="s">
        <v>62</v>
      </c>
      <c r="D30" s="60" t="s">
        <v>38</v>
      </c>
      <c r="E30" s="36"/>
      <c r="F30" s="65">
        <v>9</v>
      </c>
      <c r="G30" s="67" t="s">
        <v>2</v>
      </c>
      <c r="H30" s="6" t="str">
        <f>IF(AND($G30="a",$E30="X"),$F30,"")</f>
        <v/>
      </c>
      <c r="I30" s="6" t="str">
        <f>IF(AND($G30="b",$E30="X"),$F30,"")</f>
        <v/>
      </c>
      <c r="J30" s="6" t="str">
        <f>IF(AND($G30="c",$E30="X"),$F30,"")</f>
        <v/>
      </c>
      <c r="K30" s="6" t="str">
        <f>IF(AND($G30="d",$E30="X"),$F30,"")</f>
        <v/>
      </c>
      <c r="L30" s="3"/>
    </row>
    <row r="31" spans="1:13" ht="38.25" x14ac:dyDescent="0.2">
      <c r="A31" s="37"/>
      <c r="B31" s="40"/>
      <c r="C31" s="41" t="s">
        <v>51</v>
      </c>
      <c r="D31" s="28" t="s">
        <v>45</v>
      </c>
      <c r="E31" s="35"/>
      <c r="F31" s="9">
        <v>6</v>
      </c>
      <c r="G31" s="42" t="s">
        <v>2</v>
      </c>
      <c r="H31" s="7" t="str">
        <f t="shared" ref="H31:H34" si="12">IF(AND($G31="a",$E31="X"),$F31,"")</f>
        <v/>
      </c>
      <c r="I31" s="7" t="str">
        <f t="shared" ref="I31:I34" si="13">IF(AND($G31="b",$E31="X"),$F31,"")</f>
        <v/>
      </c>
      <c r="J31" s="7" t="str">
        <f t="shared" ref="J31:J34" si="14">IF(AND($G31="c",$E31="X"),$F31,"")</f>
        <v/>
      </c>
      <c r="K31" s="7" t="str">
        <f t="shared" ref="K31:K34" si="15">IF(AND($G31="d",$E31="X"),$F31,"")</f>
        <v/>
      </c>
    </row>
    <row r="32" spans="1:13" x14ac:dyDescent="0.2">
      <c r="A32" s="37"/>
      <c r="B32" s="40"/>
      <c r="C32" s="41" t="s">
        <v>31</v>
      </c>
      <c r="D32" s="28"/>
      <c r="E32" s="35"/>
      <c r="F32" s="9"/>
      <c r="G32" s="42" t="s">
        <v>2</v>
      </c>
      <c r="H32" s="7" t="str">
        <f t="shared" si="12"/>
        <v/>
      </c>
      <c r="I32" s="7" t="str">
        <f t="shared" si="13"/>
        <v/>
      </c>
      <c r="J32" s="7" t="str">
        <f t="shared" si="14"/>
        <v/>
      </c>
      <c r="K32" s="7" t="str">
        <f t="shared" si="15"/>
        <v/>
      </c>
    </row>
    <row r="33" spans="1:12" x14ac:dyDescent="0.2">
      <c r="A33" s="37"/>
      <c r="B33" s="40"/>
      <c r="C33" s="41" t="s">
        <v>42</v>
      </c>
      <c r="D33" s="28"/>
      <c r="E33" s="35"/>
      <c r="F33" s="9"/>
      <c r="G33" s="42" t="s">
        <v>2</v>
      </c>
      <c r="H33" s="7" t="str">
        <f t="shared" si="12"/>
        <v/>
      </c>
      <c r="I33" s="7" t="str">
        <f t="shared" si="13"/>
        <v/>
      </c>
      <c r="J33" s="7" t="str">
        <f t="shared" si="14"/>
        <v/>
      </c>
      <c r="K33" s="7" t="str">
        <f t="shared" si="15"/>
        <v/>
      </c>
    </row>
    <row r="34" spans="1:12" ht="13.5" thickBot="1" x14ac:dyDescent="0.25">
      <c r="A34" s="37"/>
      <c r="B34" s="40"/>
      <c r="C34" s="44" t="s">
        <v>39</v>
      </c>
      <c r="D34" s="45"/>
      <c r="E34" s="46"/>
      <c r="F34" s="47"/>
      <c r="G34" s="42" t="s">
        <v>2</v>
      </c>
      <c r="H34" s="48" t="str">
        <f t="shared" si="12"/>
        <v/>
      </c>
      <c r="I34" s="48" t="str">
        <f t="shared" si="13"/>
        <v/>
      </c>
      <c r="J34" s="48" t="str">
        <f t="shared" si="14"/>
        <v/>
      </c>
      <c r="K34" s="48" t="str">
        <f t="shared" si="15"/>
        <v/>
      </c>
    </row>
    <row r="35" spans="1:12" ht="13.5" thickBot="1" x14ac:dyDescent="0.25">
      <c r="A35" s="37"/>
      <c r="B35" s="49"/>
      <c r="C35" s="75" t="s">
        <v>1</v>
      </c>
      <c r="D35" s="16"/>
      <c r="E35" s="10" t="s">
        <v>13</v>
      </c>
      <c r="F35" s="10">
        <v>18</v>
      </c>
      <c r="G35" s="10" t="s">
        <v>9</v>
      </c>
      <c r="H35" s="8" t="str">
        <f t="shared" ref="H35:H36" si="16">IF(AND($G35="b",$E35="X"),$F35,"")</f>
        <v/>
      </c>
      <c r="I35" s="8" t="str">
        <f t="shared" ref="I35" si="17">IF(AND($G35="c",$E35="X"),$F35,"")</f>
        <v/>
      </c>
      <c r="J35" s="8" t="str">
        <f>IF(AND($G35="c",$E35="X"),$F35,"")</f>
        <v/>
      </c>
      <c r="K35" s="8">
        <f>IF(AND($G35="d",$E35="X"),$F35,"")</f>
        <v>18</v>
      </c>
      <c r="L35" s="3"/>
    </row>
    <row r="36" spans="1:12" ht="29.1" customHeight="1" thickBot="1" x14ac:dyDescent="0.25">
      <c r="A36" s="37"/>
      <c r="B36" s="74"/>
      <c r="C36" s="76" t="s">
        <v>21</v>
      </c>
      <c r="D36" s="17"/>
      <c r="E36" s="10" t="s">
        <v>13</v>
      </c>
      <c r="F36" s="10">
        <v>3</v>
      </c>
      <c r="G36" s="10" t="s">
        <v>9</v>
      </c>
      <c r="H36" s="8" t="str">
        <f t="shared" si="16"/>
        <v/>
      </c>
      <c r="I36" s="8" t="str">
        <f>IF(AND($G36="b",$E36="X"),$F36,"")</f>
        <v/>
      </c>
      <c r="J36" s="8" t="str">
        <f>IF(AND($G36="c",$E36="X"),$F36,"")</f>
        <v/>
      </c>
      <c r="K36" s="8">
        <f>IF(AND($G36="d",$E36="X"),$F36,"")</f>
        <v>3</v>
      </c>
      <c r="L36" s="3"/>
    </row>
    <row r="37" spans="1:12" ht="38.1" customHeight="1" thickBot="1" x14ac:dyDescent="0.25">
      <c r="C37" s="94" t="s">
        <v>49</v>
      </c>
      <c r="D37" s="18"/>
      <c r="E37" s="121" t="s">
        <v>4</v>
      </c>
      <c r="F37" s="122"/>
      <c r="G37" s="123"/>
      <c r="H37" s="29" t="str">
        <f>IF(AND(SUM(H6:H11,H13:H23)&gt;=69,SUM(H6:H11,H13:H23)&lt;=75),SUM(H6:H11,H13:H23),"ERRORE")</f>
        <v>ERRORE</v>
      </c>
      <c r="I37" s="29" t="str">
        <f>IF(AND(SUM(I25:I28,I30:I34)&gt;=15,SUM(I25:I28,I30:I34)&lt;=24),SUM(I25:I28,I30:I34),"ERRORE")</f>
        <v>ERRORE</v>
      </c>
      <c r="J37" s="29" t="str">
        <f>IF(AND(SUM(J6:J11,J13:J23,J25:J28,J30:JI34)&gt;=9,SUM(J6:J11,J13:J23,J25:J28,J30:JI34)&lt;=21),SUM(J6:J11,J13:J23,J25:J28,J30:JI34),"ERRORE")</f>
        <v>ERRORE</v>
      </c>
      <c r="K37" s="29">
        <f>SUM(K6:K36)</f>
        <v>21</v>
      </c>
      <c r="L37" s="30" t="e">
        <f>IF(AND((H37+I37+J37+K37)&gt;=120,(H37+I37+J37+K37)&lt;=126),(H37+I37+J37+K37), "ERRORE")</f>
        <v>#VALUE!</v>
      </c>
    </row>
    <row r="38" spans="1:12" ht="38.1" customHeight="1" thickBot="1" x14ac:dyDescent="0.25">
      <c r="C38" s="94" t="s">
        <v>48</v>
      </c>
      <c r="D38" s="19"/>
      <c r="E38" s="100" t="s">
        <v>10</v>
      </c>
      <c r="F38" s="101"/>
      <c r="G38" s="102"/>
      <c r="H38" s="5">
        <v>69</v>
      </c>
      <c r="I38" s="5">
        <v>15</v>
      </c>
      <c r="J38" s="5">
        <v>9</v>
      </c>
      <c r="K38" s="5">
        <v>21</v>
      </c>
      <c r="L38" s="5">
        <v>120</v>
      </c>
    </row>
    <row r="39" spans="1:12" ht="38.1" customHeight="1" thickBot="1" x14ac:dyDescent="0.25">
      <c r="C39" s="94" t="s">
        <v>46</v>
      </c>
      <c r="D39" s="19"/>
      <c r="E39" s="100" t="s">
        <v>11</v>
      </c>
      <c r="F39" s="101"/>
      <c r="G39" s="102"/>
      <c r="H39" s="4">
        <v>75</v>
      </c>
      <c r="I39" s="4">
        <v>24</v>
      </c>
      <c r="J39" s="4">
        <v>18</v>
      </c>
      <c r="K39" s="4">
        <v>21</v>
      </c>
      <c r="L39" s="4">
        <v>126</v>
      </c>
    </row>
    <row r="40" spans="1:12" ht="38.1" customHeight="1" thickBot="1" x14ac:dyDescent="0.25">
      <c r="C40" s="14" t="s">
        <v>29</v>
      </c>
      <c r="D40" s="20"/>
      <c r="F40" s="1"/>
      <c r="G40" s="1"/>
      <c r="H40" s="1"/>
      <c r="I40" s="1"/>
      <c r="J40" s="1"/>
      <c r="K40" s="1"/>
    </row>
    <row r="41" spans="1:12" x14ac:dyDescent="0.2">
      <c r="C41" s="13"/>
      <c r="D41" s="13"/>
    </row>
  </sheetData>
  <mergeCells count="13">
    <mergeCell ref="C1:K1"/>
    <mergeCell ref="D2:G2"/>
    <mergeCell ref="D3:G3"/>
    <mergeCell ref="E37:G37"/>
    <mergeCell ref="E38:G38"/>
    <mergeCell ref="E39:G39"/>
    <mergeCell ref="A4:A5"/>
    <mergeCell ref="B4:B5"/>
    <mergeCell ref="C4:C5"/>
    <mergeCell ref="D4:D5"/>
    <mergeCell ref="G4:G5"/>
    <mergeCell ref="F4:F5"/>
    <mergeCell ref="E4:E5"/>
  </mergeCells>
  <phoneticPr fontId="1" type="noConversion"/>
  <pageMargins left="0.34" right="0.33" top="1" bottom="1" header="0.5" footer="0.5"/>
  <pageSetup paperSize="9" scale="8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Piano da IBM</vt:lpstr>
      <vt:lpstr>'Piano da IBM'!Area_stampa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2014-09-08T07:58:01Z</cp:lastPrinted>
  <dcterms:created xsi:type="dcterms:W3CDTF">2006-07-13T11:35:03Z</dcterms:created>
  <dcterms:modified xsi:type="dcterms:W3CDTF">2020-01-14T14:44:42Z</dcterms:modified>
</cp:coreProperties>
</file>