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nipdit-my.sharepoint.com/personal/andrea_facchinetti_unipd_it/Documents/Università/compiti_istituzionali/MAGISTRALE/AA2526/piani_di_studio/"/>
    </mc:Choice>
  </mc:AlternateContent>
  <xr:revisionPtr revIDLastSave="527" documentId="11_C96F5098422E8EAADC8D81A6F4D63CAC41400482" xr6:coauthVersionLast="47" xr6:coauthVersionMax="47" xr10:uidLastSave="{933A4F51-A642-4090-943B-A50E7F780A22}"/>
  <bookViews>
    <workbookView xWindow="-120" yWindow="-120" windowWidth="29040" windowHeight="15720" tabRatio="701" activeTab="1" xr2:uid="{00000000-000D-0000-FFFF-FFFF00000000}"/>
  </bookViews>
  <sheets>
    <sheet name="Sanità Dig. e Ingegneria Clin." sheetId="3" r:id="rId1"/>
    <sheet name="Bioingegneria Industriale" sheetId="6" r:id="rId2"/>
    <sheet name="Modelli e Analisi di Dati Biom." sheetId="7" r:id="rId3"/>
    <sheet name="Bioing. per le Neuroscienze" sheetId="8" r:id="rId4"/>
    <sheet name="Bioing. della Riabilitazione" sheetId="9" r:id="rId5"/>
  </sheets>
  <definedNames>
    <definedName name="_xlnm.Print_Area" localSheetId="4">'Bioing. della Riabilitazione'!$A$1:$L$30</definedName>
    <definedName name="_xlnm.Print_Area" localSheetId="3">'Bioing. per le Neuroscienze'!$A$1:$L$32</definedName>
    <definedName name="_xlnm.Print_Area" localSheetId="1">'Bioingegneria Industriale'!$A$1:$L$36</definedName>
    <definedName name="_xlnm.Print_Area" localSheetId="2">'Modelli e Analisi di Dati Biom.'!$A$1:$L$33</definedName>
    <definedName name="_xlnm.Print_Area" localSheetId="0">'Sanità Dig. e Ingegneria Clin.'!$A$1:$L$34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8" l="1"/>
  <c r="H12" i="8"/>
  <c r="H30" i="7"/>
  <c r="I22" i="7"/>
  <c r="H14" i="7"/>
  <c r="H9" i="6"/>
  <c r="H10" i="6"/>
  <c r="H31" i="3"/>
  <c r="J21" i="3"/>
  <c r="K16" i="3"/>
  <c r="J16" i="3"/>
  <c r="I16" i="3"/>
  <c r="H16" i="3"/>
  <c r="K14" i="3"/>
  <c r="J14" i="3"/>
  <c r="I14" i="3"/>
  <c r="H14" i="3"/>
  <c r="H9" i="3"/>
  <c r="H10" i="3"/>
  <c r="H11" i="3"/>
  <c r="H12" i="3"/>
  <c r="H13" i="3"/>
  <c r="H8" i="3"/>
  <c r="H7" i="3"/>
  <c r="J24" i="9"/>
  <c r="J23" i="9"/>
  <c r="J22" i="9"/>
  <c r="J26" i="8"/>
  <c r="J25" i="8"/>
  <c r="J24" i="8"/>
  <c r="J22" i="8"/>
  <c r="J21" i="8"/>
  <c r="J20" i="8"/>
  <c r="J27" i="7"/>
  <c r="J26" i="7"/>
  <c r="J25" i="7"/>
  <c r="J23" i="7"/>
  <c r="J22" i="7"/>
  <c r="J30" i="6"/>
  <c r="J29" i="6"/>
  <c r="J28" i="6"/>
  <c r="J27" i="6"/>
  <c r="J26" i="6"/>
  <c r="J25" i="6"/>
  <c r="J24" i="6"/>
  <c r="I19" i="7"/>
  <c r="I17" i="7"/>
  <c r="J21" i="7"/>
  <c r="H20" i="9"/>
  <c r="J20" i="9"/>
  <c r="K20" i="9"/>
  <c r="J13" i="9"/>
  <c r="H13" i="9"/>
  <c r="K21" i="9"/>
  <c r="K18" i="9"/>
  <c r="J18" i="9"/>
  <c r="I18" i="9"/>
  <c r="H18" i="9"/>
  <c r="K10" i="9"/>
  <c r="J10" i="9"/>
  <c r="I10" i="9"/>
  <c r="H10" i="9"/>
  <c r="K7" i="9"/>
  <c r="J7" i="9"/>
  <c r="I7" i="9"/>
  <c r="H7" i="9"/>
  <c r="K16" i="8"/>
  <c r="J16" i="8"/>
  <c r="I16" i="8"/>
  <c r="H16" i="8"/>
  <c r="H24" i="6"/>
  <c r="I24" i="6"/>
  <c r="K24" i="6"/>
  <c r="H22" i="6"/>
  <c r="I22" i="6"/>
  <c r="J22" i="6"/>
  <c r="K22" i="6"/>
  <c r="H13" i="6"/>
  <c r="I13" i="6"/>
  <c r="J13" i="6"/>
  <c r="K13" i="6"/>
  <c r="K14" i="6"/>
  <c r="J14" i="6"/>
  <c r="I14" i="6"/>
  <c r="H14" i="6"/>
  <c r="H21" i="3"/>
  <c r="I21" i="3"/>
  <c r="K21" i="3"/>
  <c r="H21" i="9"/>
  <c r="I22" i="3"/>
  <c r="H22" i="3"/>
  <c r="I24" i="3"/>
  <c r="H24" i="3"/>
  <c r="J17" i="9" l="1"/>
  <c r="J27" i="9" s="1"/>
  <c r="J19" i="9"/>
  <c r="J21" i="9"/>
  <c r="H15" i="9"/>
  <c r="J15" i="9"/>
  <c r="K15" i="9"/>
  <c r="I14" i="9"/>
  <c r="H14" i="9"/>
  <c r="H12" i="9"/>
  <c r="J12" i="9"/>
  <c r="K12" i="9"/>
  <c r="J14" i="9"/>
  <c r="K14" i="9"/>
  <c r="I17" i="8"/>
  <c r="H17" i="8"/>
  <c r="K26" i="9"/>
  <c r="J26" i="9"/>
  <c r="I26" i="9"/>
  <c r="H26" i="9"/>
  <c r="K25" i="9"/>
  <c r="J25" i="9"/>
  <c r="I25" i="9"/>
  <c r="H25" i="9"/>
  <c r="K24" i="9"/>
  <c r="I24" i="9"/>
  <c r="H24" i="9"/>
  <c r="K23" i="9"/>
  <c r="I23" i="9"/>
  <c r="H23" i="9"/>
  <c r="K22" i="9"/>
  <c r="I22" i="9"/>
  <c r="H22" i="9"/>
  <c r="K17" i="9"/>
  <c r="I17" i="9"/>
  <c r="H17" i="9"/>
  <c r="K19" i="9"/>
  <c r="I19" i="9"/>
  <c r="H19" i="9"/>
  <c r="K13" i="9"/>
  <c r="K11" i="9"/>
  <c r="J11" i="9"/>
  <c r="I11" i="9"/>
  <c r="H11" i="9"/>
  <c r="K9" i="9"/>
  <c r="J9" i="9"/>
  <c r="I9" i="9"/>
  <c r="H9" i="9"/>
  <c r="K8" i="9"/>
  <c r="J8" i="9"/>
  <c r="I8" i="9"/>
  <c r="H8" i="9"/>
  <c r="K6" i="9"/>
  <c r="J6" i="9"/>
  <c r="I6" i="9"/>
  <c r="H6" i="9"/>
  <c r="K28" i="8"/>
  <c r="J28" i="8"/>
  <c r="I28" i="8"/>
  <c r="H28" i="8"/>
  <c r="K27" i="8"/>
  <c r="J27" i="8"/>
  <c r="I27" i="8"/>
  <c r="H27" i="8"/>
  <c r="K26" i="8"/>
  <c r="I26" i="8"/>
  <c r="H26" i="8"/>
  <c r="K25" i="8"/>
  <c r="I25" i="8"/>
  <c r="H25" i="8"/>
  <c r="K24" i="8"/>
  <c r="I24" i="8"/>
  <c r="H24" i="8"/>
  <c r="K21" i="8"/>
  <c r="I21" i="8"/>
  <c r="H21" i="8"/>
  <c r="K20" i="8"/>
  <c r="I20" i="8"/>
  <c r="H20" i="8"/>
  <c r="K19" i="8"/>
  <c r="J19" i="8"/>
  <c r="I19" i="8"/>
  <c r="H19" i="8"/>
  <c r="K17" i="8"/>
  <c r="J17" i="8"/>
  <c r="K15" i="8"/>
  <c r="J15" i="8"/>
  <c r="I15" i="8"/>
  <c r="H15" i="8"/>
  <c r="K13" i="8"/>
  <c r="J13" i="8"/>
  <c r="I13" i="8"/>
  <c r="H13" i="8"/>
  <c r="K12" i="8"/>
  <c r="J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K6" i="8"/>
  <c r="J6" i="8"/>
  <c r="I6" i="8"/>
  <c r="H6" i="8"/>
  <c r="K29" i="7"/>
  <c r="J29" i="7"/>
  <c r="I29" i="7"/>
  <c r="H29" i="7"/>
  <c r="K28" i="7"/>
  <c r="J28" i="7"/>
  <c r="I28" i="7"/>
  <c r="H28" i="7"/>
  <c r="K27" i="7"/>
  <c r="I27" i="7"/>
  <c r="H27" i="7"/>
  <c r="K26" i="7"/>
  <c r="I26" i="7"/>
  <c r="H26" i="7"/>
  <c r="K25" i="7"/>
  <c r="I25" i="7"/>
  <c r="H25" i="7"/>
  <c r="K21" i="7"/>
  <c r="I21" i="7"/>
  <c r="H21" i="7"/>
  <c r="K18" i="7"/>
  <c r="J18" i="7"/>
  <c r="I18" i="7"/>
  <c r="H18" i="7"/>
  <c r="K16" i="7"/>
  <c r="J16" i="7"/>
  <c r="I16" i="7"/>
  <c r="H16" i="7"/>
  <c r="K13" i="7"/>
  <c r="J13" i="7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K6" i="7"/>
  <c r="J6" i="7"/>
  <c r="I6" i="7"/>
  <c r="H6" i="7"/>
  <c r="K32" i="6"/>
  <c r="J32" i="6"/>
  <c r="I32" i="6"/>
  <c r="H32" i="6"/>
  <c r="K31" i="6"/>
  <c r="J31" i="6"/>
  <c r="I31" i="6"/>
  <c r="H31" i="6"/>
  <c r="K30" i="6"/>
  <c r="I30" i="6"/>
  <c r="H30" i="6"/>
  <c r="K29" i="6"/>
  <c r="I29" i="6"/>
  <c r="H29" i="6"/>
  <c r="K28" i="6"/>
  <c r="I28" i="6"/>
  <c r="H28" i="6"/>
  <c r="K23" i="6"/>
  <c r="J23" i="6"/>
  <c r="I23" i="6"/>
  <c r="H23" i="6"/>
  <c r="K21" i="6"/>
  <c r="J21" i="6"/>
  <c r="I21" i="6"/>
  <c r="H21" i="6"/>
  <c r="K19" i="6"/>
  <c r="J19" i="6"/>
  <c r="I19" i="6"/>
  <c r="H19" i="6"/>
  <c r="K18" i="6"/>
  <c r="J18" i="6"/>
  <c r="I18" i="6"/>
  <c r="H18" i="6"/>
  <c r="K17" i="6"/>
  <c r="J17" i="6"/>
  <c r="I17" i="6"/>
  <c r="H17" i="6"/>
  <c r="K15" i="6"/>
  <c r="J15" i="6"/>
  <c r="I15" i="6"/>
  <c r="H15" i="6"/>
  <c r="K10" i="6"/>
  <c r="J10" i="6"/>
  <c r="I10" i="6"/>
  <c r="K9" i="6"/>
  <c r="J9" i="6"/>
  <c r="I9" i="6"/>
  <c r="K8" i="6"/>
  <c r="J8" i="6"/>
  <c r="I8" i="6"/>
  <c r="H8" i="6"/>
  <c r="K12" i="6"/>
  <c r="J12" i="6"/>
  <c r="I12" i="6"/>
  <c r="H12" i="6"/>
  <c r="K7" i="6"/>
  <c r="J7" i="6"/>
  <c r="I7" i="6"/>
  <c r="H7" i="6"/>
  <c r="K6" i="6"/>
  <c r="J6" i="6"/>
  <c r="I6" i="6"/>
  <c r="H6" i="6"/>
  <c r="H23" i="3"/>
  <c r="I23" i="3"/>
  <c r="J23" i="3"/>
  <c r="K23" i="3"/>
  <c r="H17" i="3"/>
  <c r="I17" i="3"/>
  <c r="I31" i="3" s="1"/>
  <c r="J17" i="3"/>
  <c r="K17" i="3"/>
  <c r="I12" i="3"/>
  <c r="J12" i="3"/>
  <c r="K12" i="3"/>
  <c r="I29" i="8" l="1"/>
  <c r="I18" i="8"/>
  <c r="H15" i="7"/>
  <c r="I30" i="7"/>
  <c r="I20" i="7"/>
  <c r="I20" i="3"/>
  <c r="I27" i="9"/>
  <c r="H16" i="9"/>
  <c r="H27" i="9"/>
  <c r="K27" i="9"/>
  <c r="J29" i="8"/>
  <c r="H14" i="8"/>
  <c r="K29" i="8"/>
  <c r="H29" i="8"/>
  <c r="J33" i="6"/>
  <c r="I20" i="6"/>
  <c r="I33" i="6"/>
  <c r="H16" i="6"/>
  <c r="K33" i="6"/>
  <c r="H33" i="6"/>
  <c r="J22" i="3"/>
  <c r="K22" i="3"/>
  <c r="J25" i="3"/>
  <c r="K25" i="3"/>
  <c r="J8" i="3"/>
  <c r="J9" i="3"/>
  <c r="J10" i="3"/>
  <c r="J11" i="3"/>
  <c r="J13" i="3"/>
  <c r="J18" i="3"/>
  <c r="J24" i="3"/>
  <c r="J19" i="3"/>
  <c r="H6" i="3"/>
  <c r="H15" i="3" s="1"/>
  <c r="J7" i="3"/>
  <c r="J6" i="3"/>
  <c r="I18" i="3"/>
  <c r="I19" i="3"/>
  <c r="I25" i="3"/>
  <c r="I26" i="3"/>
  <c r="I27" i="3"/>
  <c r="I28" i="3"/>
  <c r="J26" i="3"/>
  <c r="K26" i="3"/>
  <c r="J27" i="3"/>
  <c r="K27" i="3"/>
  <c r="J28" i="3"/>
  <c r="K28" i="3"/>
  <c r="K6" i="3"/>
  <c r="K7" i="3"/>
  <c r="K8" i="3"/>
  <c r="K9" i="3"/>
  <c r="K10" i="3"/>
  <c r="K11" i="3"/>
  <c r="K13" i="3"/>
  <c r="K18" i="3"/>
  <c r="K24" i="3"/>
  <c r="K19" i="3"/>
  <c r="K29" i="3"/>
  <c r="K30" i="3"/>
  <c r="I6" i="3"/>
  <c r="I7" i="3"/>
  <c r="I8" i="3"/>
  <c r="I9" i="3"/>
  <c r="I10" i="3"/>
  <c r="I11" i="3"/>
  <c r="I13" i="3"/>
  <c r="H25" i="3"/>
  <c r="H19" i="3"/>
  <c r="H18" i="3"/>
  <c r="H26" i="3"/>
  <c r="H27" i="3"/>
  <c r="H28" i="3"/>
  <c r="J30" i="3"/>
  <c r="I30" i="3"/>
  <c r="J29" i="3"/>
  <c r="H29" i="3"/>
  <c r="H30" i="3"/>
  <c r="I29" i="3"/>
  <c r="L27" i="9" l="1"/>
  <c r="L29" i="8"/>
  <c r="L33" i="6"/>
  <c r="J31" i="3"/>
  <c r="K31" i="3"/>
  <c r="L31" i="3" l="1"/>
  <c r="J24" i="7"/>
  <c r="J30" i="7" s="1"/>
  <c r="K24" i="7"/>
  <c r="K30" i="7" s="1"/>
  <c r="I24" i="7"/>
  <c r="H24" i="7"/>
  <c r="L30" i="7" l="1"/>
</calcChain>
</file>

<file path=xl/sharedStrings.xml><?xml version="1.0" encoding="utf-8"?>
<sst xmlns="http://schemas.openxmlformats.org/spreadsheetml/2006/main" count="568" uniqueCount="122">
  <si>
    <t>PROVA FINALE</t>
  </si>
  <si>
    <t>c</t>
  </si>
  <si>
    <t>b</t>
  </si>
  <si>
    <t>Totale</t>
  </si>
  <si>
    <t>CARATT.</t>
  </si>
  <si>
    <t>ELABORAZIONE DI SEGNALI BIOLOGICI</t>
  </si>
  <si>
    <t>d</t>
  </si>
  <si>
    <t>Min</t>
  </si>
  <si>
    <t>Max</t>
  </si>
  <si>
    <t>BIOIMMAGINI</t>
  </si>
  <si>
    <t>X</t>
  </si>
  <si>
    <t>A SCELTA</t>
  </si>
  <si>
    <t>MECCANICA DEI TESSUTI BIOLOGICI</t>
  </si>
  <si>
    <t>Nome Cognome</t>
    <phoneticPr fontId="1" type="noConversion"/>
  </si>
  <si>
    <t>Matricola</t>
  </si>
  <si>
    <t xml:space="preserve">email: </t>
  </si>
  <si>
    <t xml:space="preserve">Tel: </t>
  </si>
  <si>
    <t>BIO/09</t>
  </si>
  <si>
    <t>ING-INF/06</t>
  </si>
  <si>
    <t>ING-IND/34</t>
  </si>
  <si>
    <t>ICAR/01</t>
  </si>
  <si>
    <t>MED/07</t>
  </si>
  <si>
    <t>SSD</t>
  </si>
  <si>
    <t>CFU</t>
  </si>
  <si>
    <t>SI PREGA DI LEGGERE LE ISTRUZIONI PER LA COMPILAZIONE RIPORTATE NEL FILE RELATIVO</t>
  </si>
  <si>
    <t>ATTIVITA' DIDATTICHE</t>
  </si>
  <si>
    <t>CORSO 1</t>
  </si>
  <si>
    <t xml:space="preserve">Anno </t>
  </si>
  <si>
    <t>Sem</t>
  </si>
  <si>
    <t>I</t>
  </si>
  <si>
    <t>II</t>
  </si>
  <si>
    <t>a</t>
  </si>
  <si>
    <t>ING-IND/35</t>
  </si>
  <si>
    <t>CORSO 3</t>
  </si>
  <si>
    <t>CORSO 2</t>
  </si>
  <si>
    <t>ING-INF/01</t>
  </si>
  <si>
    <t>ING-IND/14</t>
  </si>
  <si>
    <t>Per inserire un corso elencato, mettere 'x' in colonna E della corrispondente riga.</t>
  </si>
  <si>
    <t>CLINICAL ENGINEERING AND HEALTH TECHNOLOGY ASSESSMENT</t>
  </si>
  <si>
    <t>MACHINE LEARNING FOR BIOENGINEERING</t>
  </si>
  <si>
    <t>MATHEMATICAL CELL BIOLOGY</t>
  </si>
  <si>
    <t>METODI STATISTICI PER LA BIOINGEGNERIA</t>
  </si>
  <si>
    <t>COMPUTATIONAL GENOMICS</t>
  </si>
  <si>
    <t>IMAGING FOR NEUROSCIENCE</t>
  </si>
  <si>
    <t>MEDICAL BIOTECHNOLOGIES</t>
  </si>
  <si>
    <t>ANALISI DI DATI BIOLOGICI</t>
  </si>
  <si>
    <t>BIOMEDICAL WEARABLE TECHNOLOGIES FOR HEALTHCARE AND WELLBEING</t>
  </si>
  <si>
    <t>x</t>
  </si>
  <si>
    <t>INSEGNAMENTI AFFINI (ALMENO 18 CFU)</t>
  </si>
  <si>
    <t>INSEGNAMENTI CARATTERIZZANTI OBBLIGATORI</t>
  </si>
  <si>
    <t>LINGUA INGLESE B2 (ATTIVITA' PRODUTTIVE)</t>
  </si>
  <si>
    <t>Negli elenchi con vincoli, e' possibile inserire eventuali corsi che eccedano il vincolo sostituendo in collonna G 'a' o 'b' con 'c'.</t>
  </si>
  <si>
    <t>Per gli eventuali corsi aggiuntivi non elencati (righe 24-26), inserire nome in collonna C, SSD in col D, 'x' in col E, nr. di CFU in col F).</t>
  </si>
  <si>
    <t>ING-IND/06</t>
  </si>
  <si>
    <t>ORGANI ARTIFICIALI</t>
  </si>
  <si>
    <t>ANATOMIA FUNZIONALE</t>
  </si>
  <si>
    <t>BIO/16</t>
  </si>
  <si>
    <t>CHIM/07</t>
  </si>
  <si>
    <t>BIOINGEGNERIA CELLULARE E DEI TESSUTI</t>
  </si>
  <si>
    <t>ROBOTICA MEDICA</t>
  </si>
  <si>
    <t>SPORTS ENGINEERING AND REHABILITATION DEVICES</t>
  </si>
  <si>
    <t>ING-IND/13</t>
  </si>
  <si>
    <t>MODELING METHODOLOGY FOR PHYSIOLOGY AND MEDICINE</t>
  </si>
  <si>
    <t>CONTROL OF BIOLOGICAL SYSTEMS</t>
  </si>
  <si>
    <t>NEUROPHYSIOLOGY, NEURAL COMPUTATION AND NEUROTECHNOLOGIES</t>
  </si>
  <si>
    <t>INSEGNAMENTI OBBLIGATORI</t>
  </si>
  <si>
    <t>ING-IND/24</t>
  </si>
  <si>
    <t>BIOMARKERS, PRECISION MEDICINE AND DRUG DEVELOPMENT</t>
  </si>
  <si>
    <t>DEEP LEARNING APPLIED TO NEUROSCIENCE AND REHABILITATION</t>
  </si>
  <si>
    <t>ING-INF/04</t>
  </si>
  <si>
    <t>MANUFACTURING  FOR BIOMEDICAL COMPONENTS</t>
  </si>
  <si>
    <t>ING-IND/16</t>
  </si>
  <si>
    <t xml:space="preserve">AFFINI </t>
  </si>
  <si>
    <t>WEARABLE SENSING DESING FOR HEALTHCARE</t>
  </si>
  <si>
    <t>ING-INF/07</t>
  </si>
  <si>
    <t>BIOMATERIALI AVANZATI PER LA BIOMEDICINA</t>
  </si>
  <si>
    <t>A1: BIOMECCANICA COMPUTAZIONALE</t>
  </si>
  <si>
    <t>A1:MECCANICA COMPUTAZIONALE PER LA CLINICA E LA CHIRURGIA</t>
  </si>
  <si>
    <t>A2: BIOMATERIALI POLIMERICI PER LA MEDICINA RIGENERATIVA</t>
  </si>
  <si>
    <t>A2: NANNOTECNOLOGIE PER LA BIOINGEGNERIA</t>
  </si>
  <si>
    <t>SCEGLEIRE UNA DELLE COPPIE DI CORSI QUI SOTTO (A1 OPPURE A2)</t>
  </si>
  <si>
    <t>MODELLAZIONE GEOMETRICA DI DISPOSITIVI MEDICI ANATOMICI</t>
  </si>
  <si>
    <t>ING-IND/15</t>
  </si>
  <si>
    <t>TRANSLATIONALBIOMEDICAL ENGINEERING FOR CELL AND GENE THERAPY</t>
  </si>
  <si>
    <t>Per gli eventuali corsi aggiuntivi non elencati (righe 27-29), inserire nome in collonna C, SSD in col D, 'x' in col E, nr. di CFU in col F).</t>
  </si>
  <si>
    <t>WEARABLE SENSING DESIGN FOR HEALTHCARE</t>
  </si>
  <si>
    <t>BIOINFORMATICS FOR INTEGRATIVE GENOMICS</t>
  </si>
  <si>
    <t>STRUTTURA E MECCANICA DEI BIOMATERIALI</t>
  </si>
  <si>
    <t>CARDIOVASCULAR FLOWS MODELING</t>
  </si>
  <si>
    <t>TRANSLATIONAL BIOMEDICAL ENGINEERING FOR CELL AND GENE THERAPY</t>
  </si>
  <si>
    <t xml:space="preserve">SYSTEMS BIOLOGY </t>
  </si>
  <si>
    <t>NEUROROBOTICS</t>
  </si>
  <si>
    <t>ING-INF/05</t>
  </si>
  <si>
    <t>INNOVATION, ENTREPRENEURSHIP AND FINANCE</t>
  </si>
  <si>
    <t xml:space="preserve">NEUROROBOTICS </t>
  </si>
  <si>
    <t>BIOENGINEERING FOR NEUROREHABILITATION</t>
  </si>
  <si>
    <t>Per gli eventuali corsi aggiuntivi non elencati (righe 25-27), inserire nome in collonna C, SSD in col D, 'x' in col E, nr. di CFU in col F).</t>
  </si>
  <si>
    <t>Laurea Magistrale in Bioingegneria
Piano degli studi coorte 2025-2026
Curriculum: Sanità Digitale e Ingegneria Clinica</t>
  </si>
  <si>
    <t>DECISION SUPPORT SYSTEMS FOR HEALTHCARE</t>
  </si>
  <si>
    <t>DIABETE, SANITA' DIGITALE E SALUTE PUBBLICA</t>
  </si>
  <si>
    <t>MED/13</t>
  </si>
  <si>
    <t>BIOSENSORS</t>
  </si>
  <si>
    <t>INF/01</t>
  </si>
  <si>
    <t>Per gli eventuali corsi aggiuntivi non elencati (righe 26-28), inserire nome in collonna C, SSD in col D, 'x' in col E, nr. di CFU in col F).</t>
  </si>
  <si>
    <t>Laurea Magistrale in Bioingegneria
Piano degli studi coorte 2025-2026
Curriculum: Bioingegneria Industriale</t>
  </si>
  <si>
    <t>INSEGNAMENTI CARATTERIZZANTI OBBLIGATORI (60 CFU)</t>
  </si>
  <si>
    <t>HUMAN NEUROMUSCOLOSKELETAL MODELLING</t>
  </si>
  <si>
    <t>Laurea Magistrale in Bioingegneria
Piano degli studi coorte 2025-2026
Curriculum: Modelli e Analisi di Dati Biomedicali</t>
  </si>
  <si>
    <t>MACHINE LEARNING AND DATA SCIENCE FOR BIOENGINEERING</t>
  </si>
  <si>
    <t>MODELS OF BIOFLUID FLOWS</t>
  </si>
  <si>
    <t>INSEGNAMENTI AFFINI (ALMENO 12 CFU)</t>
  </si>
  <si>
    <t>METHODS FOR PHARMACOMETRICS</t>
  </si>
  <si>
    <t>Laurea Magistrale in Bioingegneria
Piano degli studi coorte 2025-2026
Curriculum: Bioingegneria per le Neuroscienze</t>
  </si>
  <si>
    <t>BIOENGINEERING FOR COGNITIVE NEUROSCIENCE</t>
  </si>
  <si>
    <t>ING-INF/06, M-PSI/02</t>
  </si>
  <si>
    <t>INSEGNAMENTI AFFINI (12 CFU)</t>
  </si>
  <si>
    <t>BIOMECCANICA COMPUTAZIONALE</t>
  </si>
  <si>
    <t>Laurea Magistrale in Bioingegneria
Piano degli studi coorte 2025-2026
Curriculum: Bioingegneria della Riabilitazione</t>
  </si>
  <si>
    <t>Per gli eventuali corsi aggiuntivi non elencati (righe 22-24), inserire nome in collonna C, SSD in col D, 'x' in col E, nr. di CFU in col F).</t>
  </si>
  <si>
    <t>INSEGNAMENTI AFFINI (ALMENO 15 CFU)</t>
  </si>
  <si>
    <t xml:space="preserve"> </t>
  </si>
  <si>
    <r>
      <rPr>
        <strike/>
        <sz val="10"/>
        <rFont val="Arial"/>
        <family val="2"/>
      </rPr>
      <t xml:space="preserve">MATERIALI BIOATTIVI E BIOMIMETICI </t>
    </r>
    <r>
      <rPr>
        <sz val="10"/>
        <rFont val="Arial"/>
      </rPr>
      <t>(TACE)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</si>
</sst>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6"/>
      <name val="Arial"/>
    </font>
    <font>
      <sz val="16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6"/>
      <name val="Arial"/>
      <family val="2"/>
    </font>
    <font>
      <sz val="10"/>
      <name val="Arial"/>
      <family val="2"/>
    </font>
    <font>
      <strike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3" borderId="16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33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10" fillId="5" borderId="44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>
      <alignment horizontal="right" vertical="center" wrapText="1"/>
    </xf>
    <xf numFmtId="0" fontId="0" fillId="6" borderId="15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7" borderId="33" xfId="0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</cellXfs>
  <cellStyles count="8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zoomScale="130" zoomScaleNormal="130" zoomScalePageLayoutView="117" workbookViewId="0">
      <pane ySplit="5" topLeftCell="A12" activePane="bottomLeft" state="frozen"/>
      <selection pane="bottomLeft" activeCell="C1" sqref="C1:K1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1.57031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17" t="s">
        <v>97</v>
      </c>
      <c r="D1" s="118"/>
      <c r="E1" s="118"/>
      <c r="F1" s="118"/>
      <c r="G1" s="118"/>
      <c r="H1" s="118"/>
      <c r="I1" s="118"/>
      <c r="J1" s="118"/>
      <c r="K1" s="119"/>
    </row>
    <row r="2" spans="1:11" ht="28.5" customHeight="1" thickBot="1" x14ac:dyDescent="0.25">
      <c r="B2" s="32"/>
      <c r="C2" s="26" t="s">
        <v>13</v>
      </c>
      <c r="D2" s="120" t="s">
        <v>14</v>
      </c>
      <c r="E2" s="121"/>
      <c r="F2" s="121"/>
      <c r="G2" s="122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3" t="s">
        <v>16</v>
      </c>
      <c r="E3" s="124"/>
      <c r="F3" s="124"/>
      <c r="G3" s="125"/>
      <c r="H3" s="17"/>
      <c r="I3" s="18"/>
      <c r="J3" s="18"/>
      <c r="K3" s="10"/>
    </row>
    <row r="4" spans="1:11" ht="28.5" customHeight="1" thickBot="1" x14ac:dyDescent="0.25">
      <c r="A4" s="108" t="s">
        <v>27</v>
      </c>
      <c r="B4" s="109" t="s">
        <v>28</v>
      </c>
      <c r="C4" s="110" t="s">
        <v>25</v>
      </c>
      <c r="D4" s="110" t="s">
        <v>22</v>
      </c>
      <c r="E4" s="115"/>
      <c r="F4" s="113" t="s">
        <v>23</v>
      </c>
      <c r="G4" s="112"/>
      <c r="H4" s="19" t="s">
        <v>4</v>
      </c>
      <c r="I4" s="20" t="s">
        <v>72</v>
      </c>
      <c r="J4" s="12" t="s">
        <v>11</v>
      </c>
      <c r="K4" s="21"/>
    </row>
    <row r="5" spans="1:11" ht="13.5" thickBot="1" x14ac:dyDescent="0.25">
      <c r="A5" s="108"/>
      <c r="B5" s="109"/>
      <c r="C5" s="111"/>
      <c r="D5" s="111"/>
      <c r="E5" s="116"/>
      <c r="F5" s="114"/>
      <c r="G5" s="111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5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4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x14ac:dyDescent="0.2">
      <c r="A7" s="30" t="s">
        <v>29</v>
      </c>
      <c r="B7" s="6">
        <v>1</v>
      </c>
      <c r="C7" s="44" t="s">
        <v>41</v>
      </c>
      <c r="D7" s="42" t="s">
        <v>18</v>
      </c>
      <c r="E7" s="28" t="s">
        <v>10</v>
      </c>
      <c r="F7" s="45">
        <v>9</v>
      </c>
      <c r="G7" s="46" t="s">
        <v>31</v>
      </c>
      <c r="H7" s="5">
        <f>IF(AND($G7="a",$E7="X"),$F7,"")</f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30" t="s">
        <v>29</v>
      </c>
      <c r="B8" s="33">
        <v>2</v>
      </c>
      <c r="C8" s="34" t="s">
        <v>39</v>
      </c>
      <c r="D8" s="42" t="s">
        <v>18</v>
      </c>
      <c r="E8" s="28" t="s">
        <v>10</v>
      </c>
      <c r="F8" s="45">
        <v>6</v>
      </c>
      <c r="G8" s="46" t="s">
        <v>31</v>
      </c>
      <c r="H8" s="5">
        <f>IF(AND($G8="a",$E8="X"),$F8,"")</f>
        <v>6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ht="25.5" x14ac:dyDescent="0.2">
      <c r="A9" s="58" t="s">
        <v>29</v>
      </c>
      <c r="B9" s="59">
        <v>2</v>
      </c>
      <c r="C9" s="49" t="s">
        <v>46</v>
      </c>
      <c r="D9" s="50" t="s">
        <v>18</v>
      </c>
      <c r="E9" s="51" t="s">
        <v>10</v>
      </c>
      <c r="F9" s="52">
        <v>6</v>
      </c>
      <c r="G9" s="53" t="s">
        <v>31</v>
      </c>
      <c r="H9" s="5">
        <f t="shared" si="0"/>
        <v>6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x14ac:dyDescent="0.2">
      <c r="A10" s="30" t="s">
        <v>29</v>
      </c>
      <c r="B10" s="33">
        <v>2</v>
      </c>
      <c r="C10" s="41" t="s">
        <v>9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>IF(AND($G10="a",$E10="X"),$F10,"")</f>
        <v>9</v>
      </c>
      <c r="I10" s="6" t="str">
        <f>IF(AND($G10="b",$E10="X"),$F10,"")</f>
        <v/>
      </c>
      <c r="J10" s="6" t="str">
        <f>IF(AND($G10="c",$E10="X"),$F10,"")</f>
        <v/>
      </c>
      <c r="K10" s="6" t="str">
        <f>IF(AND($G10="d",$E10="X"),$F10,"")</f>
        <v/>
      </c>
    </row>
    <row r="11" spans="1:11" ht="25.5" x14ac:dyDescent="0.2">
      <c r="A11" s="58" t="s">
        <v>29</v>
      </c>
      <c r="B11" s="59">
        <v>2</v>
      </c>
      <c r="C11" s="49" t="s">
        <v>38</v>
      </c>
      <c r="D11" s="50" t="s">
        <v>18</v>
      </c>
      <c r="E11" s="51" t="s">
        <v>10</v>
      </c>
      <c r="F11" s="52">
        <v>6</v>
      </c>
      <c r="G11" s="53" t="s">
        <v>31</v>
      </c>
      <c r="H11" s="5">
        <f t="shared" ref="H11" si="1">IF(AND($G11="a",$E11="X"),$F11,"")</f>
        <v>6</v>
      </c>
      <c r="I11" s="6" t="str">
        <f t="shared" ref="I11:I12" si="2">IF(AND($G11="b",$E11="X"),$F11,"")</f>
        <v/>
      </c>
      <c r="J11" s="6" t="str">
        <f t="shared" ref="J11:J12" si="3">IF(AND($G11="c",$E11="X"),$F11,"")</f>
        <v/>
      </c>
      <c r="K11" s="6" t="str">
        <f t="shared" ref="K11:K12" si="4">IF(AND($G11="d",$E11="X"),$F11,"")</f>
        <v/>
      </c>
    </row>
    <row r="12" spans="1:11" ht="22.9" customHeight="1" x14ac:dyDescent="0.2">
      <c r="A12" s="30" t="s">
        <v>30</v>
      </c>
      <c r="B12" s="33">
        <v>1</v>
      </c>
      <c r="C12" s="41" t="s">
        <v>45</v>
      </c>
      <c r="D12" s="50" t="s">
        <v>18</v>
      </c>
      <c r="E12" s="28" t="s">
        <v>10</v>
      </c>
      <c r="F12" s="45">
        <v>6</v>
      </c>
      <c r="G12" s="46" t="s">
        <v>31</v>
      </c>
      <c r="H12" s="5">
        <f t="shared" si="0"/>
        <v>6</v>
      </c>
      <c r="I12" s="54" t="str">
        <f t="shared" si="2"/>
        <v/>
      </c>
      <c r="J12" s="54" t="str">
        <f t="shared" si="3"/>
        <v/>
      </c>
      <c r="K12" s="54" t="str">
        <f t="shared" si="4"/>
        <v/>
      </c>
    </row>
    <row r="13" spans="1:11" ht="25.5" x14ac:dyDescent="0.2">
      <c r="A13" s="58" t="s">
        <v>30</v>
      </c>
      <c r="B13" s="59">
        <v>2</v>
      </c>
      <c r="C13" s="49" t="s">
        <v>98</v>
      </c>
      <c r="D13" s="50" t="s">
        <v>18</v>
      </c>
      <c r="E13" s="51" t="s">
        <v>10</v>
      </c>
      <c r="F13" s="52">
        <v>6</v>
      </c>
      <c r="G13" s="53" t="s">
        <v>31</v>
      </c>
      <c r="H13" s="5">
        <f t="shared" si="0"/>
        <v>6</v>
      </c>
      <c r="I13" s="54" t="str">
        <f>IF(AND($G13="b",$E13="X"),$F13,"")</f>
        <v/>
      </c>
      <c r="J13" s="54" t="str">
        <f>IF(AND($G13="c",$E13="X"),$F13,"")</f>
        <v/>
      </c>
      <c r="K13" s="54" t="str">
        <f>IF(AND($G13="d",$E13="X"),$F13,"")</f>
        <v/>
      </c>
    </row>
    <row r="14" spans="1:11" ht="26.25" thickBot="1" x14ac:dyDescent="0.25">
      <c r="A14" s="58" t="s">
        <v>30</v>
      </c>
      <c r="B14" s="59">
        <v>2</v>
      </c>
      <c r="C14" s="49" t="s">
        <v>99</v>
      </c>
      <c r="D14" s="50" t="s">
        <v>100</v>
      </c>
      <c r="E14" s="51" t="s">
        <v>10</v>
      </c>
      <c r="F14" s="52">
        <v>6</v>
      </c>
      <c r="G14" s="53" t="s">
        <v>31</v>
      </c>
      <c r="H14" s="5">
        <f t="shared" si="0"/>
        <v>6</v>
      </c>
      <c r="I14" s="54" t="str">
        <f>IF(AND($G14="b",$E14="X"),$F14,"")</f>
        <v/>
      </c>
      <c r="J14" s="54" t="str">
        <f>IF(AND($G14="c",$E14="X"),$F14,"")</f>
        <v/>
      </c>
      <c r="K14" s="54" t="str">
        <f>IF(AND($G14="d",$E14="X"),$F14,"")</f>
        <v/>
      </c>
    </row>
    <row r="15" spans="1:11" ht="26.25" thickBot="1" x14ac:dyDescent="0.25">
      <c r="A15" s="30"/>
      <c r="B15" s="6"/>
      <c r="C15" s="62" t="s">
        <v>49</v>
      </c>
      <c r="D15" s="63"/>
      <c r="E15" s="64"/>
      <c r="F15" s="65"/>
      <c r="G15" s="66"/>
      <c r="H15" s="67">
        <f>SUM(H6:H14)</f>
        <v>63</v>
      </c>
      <c r="I15" s="68"/>
      <c r="J15" s="68"/>
      <c r="K15" s="68"/>
    </row>
    <row r="16" spans="1:11" x14ac:dyDescent="0.2">
      <c r="A16" s="30" t="s">
        <v>29</v>
      </c>
      <c r="B16" s="33">
        <v>1</v>
      </c>
      <c r="C16" s="43" t="s">
        <v>101</v>
      </c>
      <c r="D16" s="44" t="s">
        <v>35</v>
      </c>
      <c r="E16" s="28"/>
      <c r="F16" s="45">
        <v>9</v>
      </c>
      <c r="G16" s="48" t="s">
        <v>2</v>
      </c>
      <c r="H16" s="5" t="str">
        <f t="shared" ref="H16:H17" si="5">IF(AND($G16="a",$E16="X"),$F16,"")</f>
        <v/>
      </c>
      <c r="I16" s="5" t="str">
        <f t="shared" ref="I16:I17" si="6">IF(AND($G16="b",$E16="X"),$F16,"")</f>
        <v/>
      </c>
      <c r="J16" s="5" t="str">
        <f t="shared" ref="J16:J17" si="7">IF(AND($G16="c",$E16="X"),$F16,"")</f>
        <v/>
      </c>
      <c r="K16" s="5" t="str">
        <f t="shared" ref="K16:K17" si="8">IF(AND($G16="d",$E16="X"),$F16,"")</f>
        <v/>
      </c>
    </row>
    <row r="17" spans="1:12" ht="29.1" customHeight="1" x14ac:dyDescent="0.2">
      <c r="A17" s="86" t="s">
        <v>29</v>
      </c>
      <c r="B17" s="33">
        <v>1</v>
      </c>
      <c r="C17" s="77" t="s">
        <v>81</v>
      </c>
      <c r="D17" s="80" t="s">
        <v>82</v>
      </c>
      <c r="E17" s="29"/>
      <c r="F17" s="47">
        <v>6</v>
      </c>
      <c r="G17" s="91" t="s">
        <v>2</v>
      </c>
      <c r="H17" s="5" t="str">
        <f t="shared" si="5"/>
        <v/>
      </c>
      <c r="I17" s="5" t="str">
        <f t="shared" si="6"/>
        <v/>
      </c>
      <c r="J17" s="5" t="str">
        <f t="shared" si="7"/>
        <v/>
      </c>
      <c r="K17" s="5" t="str">
        <f t="shared" si="8"/>
        <v/>
      </c>
    </row>
    <row r="18" spans="1:12" x14ac:dyDescent="0.2">
      <c r="A18" s="30" t="s">
        <v>30</v>
      </c>
      <c r="B18" s="33">
        <v>1</v>
      </c>
      <c r="C18" s="34" t="s">
        <v>42</v>
      </c>
      <c r="D18" s="23" t="s">
        <v>102</v>
      </c>
      <c r="E18" s="28"/>
      <c r="F18" s="45">
        <v>6</v>
      </c>
      <c r="G18" s="90" t="s">
        <v>2</v>
      </c>
      <c r="H18" s="6" t="str">
        <f>IF(AND($G18="a",$E18="X"),$F18,"")</f>
        <v/>
      </c>
      <c r="I18" s="6" t="str">
        <f>IF(AND($G18="b",$E18="X"),$F18,"")</f>
        <v/>
      </c>
      <c r="J18" s="6" t="str">
        <f>IF(AND($G18="c",$E18="X"),$F18,"")</f>
        <v/>
      </c>
      <c r="K18" s="6" t="str">
        <f>IF(AND($G18="d",$E18="X"),$F18,"")</f>
        <v/>
      </c>
    </row>
    <row r="19" spans="1:12" ht="13.5" thickBot="1" x14ac:dyDescent="0.25">
      <c r="A19" s="30" t="s">
        <v>30</v>
      </c>
      <c r="B19" s="33">
        <v>1</v>
      </c>
      <c r="C19" s="34" t="s">
        <v>59</v>
      </c>
      <c r="D19" s="23" t="s">
        <v>61</v>
      </c>
      <c r="E19" s="28"/>
      <c r="F19" s="8">
        <v>9</v>
      </c>
      <c r="G19" s="35" t="s">
        <v>2</v>
      </c>
      <c r="H19" s="6" t="str">
        <f>IF(AND($G19="a",$E19="X"),$F19,"")</f>
        <v/>
      </c>
      <c r="I19" s="6" t="str">
        <f>IF(AND($G19="b",$E19="X"),$F19,"")</f>
        <v/>
      </c>
      <c r="J19" s="6" t="str">
        <f>IF(AND($G19="c",$E19="X"),$F19,"")</f>
        <v/>
      </c>
      <c r="K19" s="6" t="str">
        <f>IF(AND($G19="d",$E19="X"),$F19,"")</f>
        <v/>
      </c>
    </row>
    <row r="20" spans="1:12" ht="13.5" thickBot="1" x14ac:dyDescent="0.25">
      <c r="A20" s="30"/>
      <c r="B20" s="6"/>
      <c r="C20" s="62" t="s">
        <v>48</v>
      </c>
      <c r="D20" s="63"/>
      <c r="E20" s="64"/>
      <c r="F20" s="65"/>
      <c r="G20" s="66"/>
      <c r="H20" s="68"/>
      <c r="I20" s="67" t="str">
        <f>IF(SUM(I16:I19)&gt;=15,SUM(I16:I19),"ERRORE")</f>
        <v>ERRORE</v>
      </c>
      <c r="J20" s="68"/>
      <c r="K20" s="68"/>
    </row>
    <row r="21" spans="1:12" ht="25.5" x14ac:dyDescent="0.2">
      <c r="A21" s="30" t="s">
        <v>29</v>
      </c>
      <c r="B21" s="33">
        <v>1</v>
      </c>
      <c r="C21" s="43" t="s">
        <v>93</v>
      </c>
      <c r="D21" s="44" t="s">
        <v>32</v>
      </c>
      <c r="E21" s="29"/>
      <c r="F21" s="47">
        <v>9</v>
      </c>
      <c r="G21" s="48" t="s">
        <v>1</v>
      </c>
      <c r="H21" s="5" t="str">
        <f>IF(AND($G21="a",$E21="X"),$F21,"")</f>
        <v/>
      </c>
      <c r="I21" s="5" t="str">
        <f>IF(AND($G21="b",$E21="X"),$F21,"")</f>
        <v/>
      </c>
      <c r="J21" s="5" t="str">
        <f>IF(AND($G21="c",$E21="X"),$F21,"")</f>
        <v/>
      </c>
      <c r="K21" s="5" t="str">
        <f>IF(AND($G21="d",$E21="X"),$F21,"")</f>
        <v/>
      </c>
    </row>
    <row r="22" spans="1:12" x14ac:dyDescent="0.2">
      <c r="A22" s="30" t="s">
        <v>29</v>
      </c>
      <c r="B22" s="33">
        <v>1</v>
      </c>
      <c r="C22" s="41" t="s">
        <v>12</v>
      </c>
      <c r="D22" s="42" t="s">
        <v>19</v>
      </c>
      <c r="E22" s="28"/>
      <c r="F22" s="45">
        <v>9</v>
      </c>
      <c r="G22" s="46" t="s">
        <v>1</v>
      </c>
      <c r="H22" s="5" t="str">
        <f>IF(AND($G22="ab",$E22="X"),$F22/2,"")</f>
        <v/>
      </c>
      <c r="I22" s="6" t="str">
        <f>IF(AND($G22="ab",$E22="X"),$F22/2,"")</f>
        <v/>
      </c>
      <c r="J22" s="6" t="str">
        <f t="shared" ref="J22:J28" si="9">IF(AND($G22="c",$E22="X"),$F22,"")</f>
        <v/>
      </c>
      <c r="K22" s="6" t="str">
        <f t="shared" ref="K22:K28" si="10">IF(AND($G22="d",$E22="X"),$F22,"")</f>
        <v/>
      </c>
    </row>
    <row r="23" spans="1:12" x14ac:dyDescent="0.2">
      <c r="A23" s="30" t="s">
        <v>30</v>
      </c>
      <c r="B23" s="33">
        <v>1</v>
      </c>
      <c r="C23" s="34" t="s">
        <v>44</v>
      </c>
      <c r="D23" s="23" t="s">
        <v>21</v>
      </c>
      <c r="E23" s="28"/>
      <c r="F23" s="8">
        <v>6</v>
      </c>
      <c r="G23" s="35" t="s">
        <v>1</v>
      </c>
      <c r="H23" s="6" t="str">
        <f t="shared" ref="H23:H28" si="11">IF(AND($G23="a",$E23="X"),$F23,"")</f>
        <v/>
      </c>
      <c r="I23" s="6" t="str">
        <f t="shared" ref="I23:I28" si="12">IF(AND($G23="b",$E23="X"),$F23,"")</f>
        <v/>
      </c>
      <c r="J23" s="6" t="str">
        <f t="shared" si="9"/>
        <v/>
      </c>
      <c r="K23" s="6" t="str">
        <f t="shared" si="10"/>
        <v/>
      </c>
    </row>
    <row r="24" spans="1:12" ht="25.5" x14ac:dyDescent="0.2">
      <c r="A24" s="30" t="s">
        <v>30</v>
      </c>
      <c r="B24" s="33">
        <v>2</v>
      </c>
      <c r="C24" s="43" t="s">
        <v>86</v>
      </c>
      <c r="D24" s="44" t="s">
        <v>19</v>
      </c>
      <c r="E24" s="29"/>
      <c r="F24" s="47">
        <v>6</v>
      </c>
      <c r="G24" s="48" t="s">
        <v>1</v>
      </c>
      <c r="H24" s="5" t="str">
        <f>IF(AND($G24="ab",$E24="X"),$F24/2,"")</f>
        <v/>
      </c>
      <c r="I24" s="6" t="str">
        <f>IF(AND($G24="ab",$E24="X"),$F24/2,"")</f>
        <v/>
      </c>
      <c r="J24" s="6" t="str">
        <f>IF(AND($G24="c",$E24="X"),$F24,"")</f>
        <v/>
      </c>
      <c r="K24" s="6" t="str">
        <f>IF(AND($G24="d",$E24="X"),$F24,"")</f>
        <v/>
      </c>
    </row>
    <row r="25" spans="1:12" ht="25.5" x14ac:dyDescent="0.2">
      <c r="A25" s="30" t="s">
        <v>29</v>
      </c>
      <c r="B25" s="33">
        <v>2</v>
      </c>
      <c r="C25" s="43" t="s">
        <v>73</v>
      </c>
      <c r="D25" s="44" t="s">
        <v>74</v>
      </c>
      <c r="E25" s="29"/>
      <c r="F25" s="47">
        <v>9</v>
      </c>
      <c r="G25" s="48" t="s">
        <v>1</v>
      </c>
      <c r="H25" s="5" t="str">
        <f>IF(AND($G25="a",$E25="X"),$F25,"")</f>
        <v/>
      </c>
      <c r="I25" s="6" t="str">
        <f>IF(AND($G25="b",$E25="X"),$F25,"")</f>
        <v/>
      </c>
      <c r="J25" s="6" t="str">
        <f>IF(AND($G25="c",$E25="X"),$F25,"")</f>
        <v/>
      </c>
      <c r="K25" s="6" t="str">
        <f>IF(AND($G25="d",$E25="X"),$F25,"")</f>
        <v/>
      </c>
    </row>
    <row r="26" spans="1:12" x14ac:dyDescent="0.2">
      <c r="A26" s="30"/>
      <c r="B26" s="33"/>
      <c r="C26" s="34" t="s">
        <v>26</v>
      </c>
      <c r="D26" s="23"/>
      <c r="E26" s="29"/>
      <c r="F26" s="96"/>
      <c r="G26" s="35" t="s">
        <v>1</v>
      </c>
      <c r="H26" s="6" t="str">
        <f t="shared" si="11"/>
        <v/>
      </c>
      <c r="I26" s="6" t="str">
        <f t="shared" si="12"/>
        <v/>
      </c>
      <c r="J26" s="6" t="str">
        <f t="shared" si="9"/>
        <v/>
      </c>
      <c r="K26" s="6" t="str">
        <f t="shared" si="10"/>
        <v/>
      </c>
    </row>
    <row r="27" spans="1:12" x14ac:dyDescent="0.2">
      <c r="A27" s="30"/>
      <c r="B27" s="33"/>
      <c r="C27" s="34" t="s">
        <v>34</v>
      </c>
      <c r="D27" s="23"/>
      <c r="E27" s="28"/>
      <c r="F27" s="8"/>
      <c r="G27" s="35" t="s">
        <v>1</v>
      </c>
      <c r="H27" s="6" t="str">
        <f t="shared" si="11"/>
        <v/>
      </c>
      <c r="I27" s="6" t="str">
        <f t="shared" si="12"/>
        <v/>
      </c>
      <c r="J27" s="6" t="str">
        <f t="shared" si="9"/>
        <v/>
      </c>
      <c r="K27" s="6" t="str">
        <f t="shared" si="10"/>
        <v/>
      </c>
    </row>
    <row r="28" spans="1:12" ht="13.5" thickBot="1" x14ac:dyDescent="0.25">
      <c r="A28" s="30"/>
      <c r="B28" s="33"/>
      <c r="C28" s="36" t="s">
        <v>33</v>
      </c>
      <c r="D28" s="37"/>
      <c r="E28" s="38"/>
      <c r="F28" s="39"/>
      <c r="G28" s="35" t="s">
        <v>1</v>
      </c>
      <c r="H28" s="40" t="str">
        <f t="shared" si="11"/>
        <v/>
      </c>
      <c r="I28" s="40" t="str">
        <f t="shared" si="12"/>
        <v/>
      </c>
      <c r="J28" s="40" t="str">
        <f t="shared" si="9"/>
        <v/>
      </c>
      <c r="K28" s="40" t="str">
        <f t="shared" si="10"/>
        <v/>
      </c>
    </row>
    <row r="29" spans="1:12" ht="13.5" thickBot="1" x14ac:dyDescent="0.25">
      <c r="A29" s="30"/>
      <c r="B29" s="33"/>
      <c r="C29" s="56" t="s">
        <v>0</v>
      </c>
      <c r="D29" s="14"/>
      <c r="E29" s="9" t="s">
        <v>10</v>
      </c>
      <c r="F29" s="9">
        <v>24</v>
      </c>
      <c r="G29" s="9" t="s">
        <v>6</v>
      </c>
      <c r="H29" s="7" t="str">
        <f t="shared" ref="H29:H30" si="13">IF(AND($G29="b",$E29="X"),$F29,"")</f>
        <v/>
      </c>
      <c r="I29" s="7" t="str">
        <f t="shared" ref="I29" si="14">IF(AND($G29="c",$E29="X"),$F29,"")</f>
        <v/>
      </c>
      <c r="J29" s="7" t="str">
        <f>IF(AND($G29="c",$E29="X"),$F29,"")</f>
        <v/>
      </c>
      <c r="K29" s="7">
        <f>IF(AND($G29="d",$E29="X"),$F29,"")</f>
        <v>24</v>
      </c>
    </row>
    <row r="30" spans="1:12" ht="29.1" customHeight="1" thickBot="1" x14ac:dyDescent="0.25">
      <c r="A30" s="30"/>
      <c r="B30" s="55"/>
      <c r="C30" s="57" t="s">
        <v>50</v>
      </c>
      <c r="D30" s="15"/>
      <c r="E30" s="9" t="s">
        <v>10</v>
      </c>
      <c r="F30" s="9">
        <v>3</v>
      </c>
      <c r="G30" s="9" t="s">
        <v>6</v>
      </c>
      <c r="H30" s="7" t="str">
        <f t="shared" si="13"/>
        <v/>
      </c>
      <c r="I30" s="7" t="str">
        <f>IF(AND($G30="b",$E30="X"),$F30,"")</f>
        <v/>
      </c>
      <c r="J30" s="7" t="str">
        <f>IF(AND($G30="c",$E30="X"),$F30,"")</f>
        <v/>
      </c>
      <c r="K30" s="7">
        <f>IF(AND($G30="d",$E30="X"),$F30,"")</f>
        <v>3</v>
      </c>
    </row>
    <row r="31" spans="1:12" ht="38.1" customHeight="1" thickBot="1" x14ac:dyDescent="0.25">
      <c r="C31" s="71" t="s">
        <v>37</v>
      </c>
      <c r="D31" s="11"/>
      <c r="E31" s="126" t="s">
        <v>3</v>
      </c>
      <c r="F31" s="127"/>
      <c r="G31" s="128"/>
      <c r="H31" s="24">
        <f>IF(SUM(H6:H14)&gt;=60,SUM(H6:H14),"ERRORE")</f>
        <v>63</v>
      </c>
      <c r="I31" s="24" t="str">
        <f>IF(SUM(I16:I19)&gt;=15,SUM(I16:I19),"ERRORE")</f>
        <v>ERRORE</v>
      </c>
      <c r="J31" s="24">
        <f>SUM(J21:J28,J17:J19)</f>
        <v>0</v>
      </c>
      <c r="K31" s="24">
        <f>SUM(K6:K30)</f>
        <v>27</v>
      </c>
      <c r="L31" s="25" t="e">
        <f>IF((H31+I31+J31+K31)&gt;=120,(H31+I31+J31+K31), "ERRORE")</f>
        <v>#VALUE!</v>
      </c>
    </row>
    <row r="32" spans="1:12" ht="38.1" customHeight="1" thickBot="1" x14ac:dyDescent="0.25">
      <c r="C32" s="71" t="s">
        <v>51</v>
      </c>
      <c r="D32" s="11"/>
      <c r="E32" s="105" t="s">
        <v>7</v>
      </c>
      <c r="F32" s="106"/>
      <c r="G32" s="107"/>
      <c r="H32" s="4">
        <v>60</v>
      </c>
      <c r="I32" s="4">
        <v>18</v>
      </c>
      <c r="J32" s="4"/>
      <c r="K32" s="4">
        <v>27</v>
      </c>
      <c r="L32" s="4">
        <v>120</v>
      </c>
    </row>
    <row r="33" spans="3:12" ht="38.1" customHeight="1" thickBot="1" x14ac:dyDescent="0.25">
      <c r="C33" s="71" t="s">
        <v>103</v>
      </c>
      <c r="D33" s="11"/>
      <c r="E33" s="105" t="s">
        <v>8</v>
      </c>
      <c r="F33" s="106"/>
      <c r="G33" s="107"/>
      <c r="H33" s="3"/>
      <c r="I33" s="3"/>
      <c r="J33" s="3"/>
      <c r="K33" s="3">
        <v>27</v>
      </c>
      <c r="L33" s="3">
        <v>150</v>
      </c>
    </row>
    <row r="34" spans="3:12" ht="38.1" customHeight="1" thickBot="1" x14ac:dyDescent="0.25">
      <c r="C34" s="12" t="s">
        <v>24</v>
      </c>
      <c r="D34" s="16"/>
      <c r="F34" s="1"/>
      <c r="G34" s="1"/>
      <c r="H34" s="1"/>
      <c r="I34" s="1"/>
      <c r="J34" s="1"/>
      <c r="K34" s="1"/>
    </row>
    <row r="35" spans="3:12" x14ac:dyDescent="0.2">
      <c r="C35" s="11"/>
      <c r="D35" s="11"/>
    </row>
  </sheetData>
  <mergeCells count="13">
    <mergeCell ref="C1:K1"/>
    <mergeCell ref="D2:G2"/>
    <mergeCell ref="D3:G3"/>
    <mergeCell ref="E31:G31"/>
    <mergeCell ref="E32:G32"/>
    <mergeCell ref="E33:G33"/>
    <mergeCell ref="A4:A5"/>
    <mergeCell ref="B4:B5"/>
    <mergeCell ref="C4:C5"/>
    <mergeCell ref="D4:D5"/>
    <mergeCell ref="G4:G5"/>
    <mergeCell ref="F4:F5"/>
    <mergeCell ref="E4:E5"/>
  </mergeCells>
  <phoneticPr fontId="1" type="noConversion"/>
  <pageMargins left="0.34" right="0.33" top="1" bottom="1" header="0.5" footer="0.5"/>
  <pageSetup paperSize="9" scale="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tabSelected="1" zoomScale="115" zoomScaleNormal="115" zoomScalePageLayoutView="117" workbookViewId="0">
      <pane ySplit="5" topLeftCell="A15" activePane="bottomLeft" state="frozen"/>
      <selection pane="bottomLeft" activeCell="M20" sqref="M20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0.1406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17" t="s">
        <v>104</v>
      </c>
      <c r="D1" s="118"/>
      <c r="E1" s="118"/>
      <c r="F1" s="118"/>
      <c r="G1" s="118"/>
      <c r="H1" s="118"/>
      <c r="I1" s="118"/>
      <c r="J1" s="118"/>
      <c r="K1" s="119"/>
    </row>
    <row r="2" spans="1:11" ht="28.5" customHeight="1" thickBot="1" x14ac:dyDescent="0.25">
      <c r="B2" s="32"/>
      <c r="C2" s="26" t="s">
        <v>13</v>
      </c>
      <c r="D2" s="120" t="s">
        <v>14</v>
      </c>
      <c r="E2" s="121"/>
      <c r="F2" s="121"/>
      <c r="G2" s="122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3" t="s">
        <v>16</v>
      </c>
      <c r="E3" s="124"/>
      <c r="F3" s="124"/>
      <c r="G3" s="125"/>
      <c r="H3" s="17"/>
      <c r="I3" s="18"/>
      <c r="J3" s="18"/>
      <c r="K3" s="10"/>
    </row>
    <row r="4" spans="1:11" ht="28.5" customHeight="1" thickBot="1" x14ac:dyDescent="0.25">
      <c r="A4" s="108" t="s">
        <v>27</v>
      </c>
      <c r="B4" s="109" t="s">
        <v>28</v>
      </c>
      <c r="C4" s="110" t="s">
        <v>25</v>
      </c>
      <c r="D4" s="110" t="s">
        <v>22</v>
      </c>
      <c r="E4" s="115"/>
      <c r="F4" s="113" t="s">
        <v>23</v>
      </c>
      <c r="G4" s="112"/>
      <c r="H4" s="19" t="s">
        <v>4</v>
      </c>
      <c r="I4" s="20" t="s">
        <v>72</v>
      </c>
      <c r="J4" s="12" t="s">
        <v>11</v>
      </c>
      <c r="K4" s="21"/>
    </row>
    <row r="5" spans="1:11" ht="13.5" thickBot="1" x14ac:dyDescent="0.25">
      <c r="A5" s="108"/>
      <c r="B5" s="109"/>
      <c r="C5" s="111"/>
      <c r="D5" s="111"/>
      <c r="E5" s="116"/>
      <c r="F5" s="114"/>
      <c r="G5" s="111"/>
      <c r="H5" s="3" t="s">
        <v>31</v>
      </c>
      <c r="I5" s="3" t="s">
        <v>2</v>
      </c>
      <c r="J5" s="3" t="s">
        <v>1</v>
      </c>
      <c r="K5" s="3" t="s">
        <v>6</v>
      </c>
    </row>
    <row r="6" spans="1:11" ht="25.5" x14ac:dyDescent="0.2">
      <c r="A6" s="30" t="s">
        <v>29</v>
      </c>
      <c r="B6" s="33">
        <v>1</v>
      </c>
      <c r="C6" s="41" t="s">
        <v>41</v>
      </c>
      <c r="D6" s="50" t="s">
        <v>53</v>
      </c>
      <c r="E6" s="51" t="s">
        <v>10</v>
      </c>
      <c r="F6" s="52">
        <v>9</v>
      </c>
      <c r="G6" s="53" t="s">
        <v>31</v>
      </c>
      <c r="H6" s="5">
        <f t="shared" ref="H6:H15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ht="25.5" x14ac:dyDescent="0.2">
      <c r="A7" s="30" t="s">
        <v>29</v>
      </c>
      <c r="B7" s="33">
        <v>1</v>
      </c>
      <c r="C7" s="41" t="s">
        <v>12</v>
      </c>
      <c r="D7" s="42" t="s">
        <v>19</v>
      </c>
      <c r="E7" s="28" t="s">
        <v>10</v>
      </c>
      <c r="F7" s="45">
        <v>9</v>
      </c>
      <c r="G7" s="46" t="s">
        <v>31</v>
      </c>
      <c r="H7" s="5">
        <f t="shared" si="0"/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60" t="s">
        <v>29</v>
      </c>
      <c r="B8" s="61">
        <v>2</v>
      </c>
      <c r="C8" s="41" t="s">
        <v>55</v>
      </c>
      <c r="D8" s="44" t="s">
        <v>56</v>
      </c>
      <c r="E8" s="29" t="s">
        <v>10</v>
      </c>
      <c r="F8" s="47">
        <v>9</v>
      </c>
      <c r="G8" s="48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ht="25.5" x14ac:dyDescent="0.2">
      <c r="A9" s="30" t="s">
        <v>30</v>
      </c>
      <c r="B9" s="33">
        <v>1</v>
      </c>
      <c r="C9" s="34" t="s">
        <v>87</v>
      </c>
      <c r="D9" s="42" t="s">
        <v>19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 t="shared" ref="I9:I15" si="1">IF(AND($G9="b",$E9="X"),$F9,"")</f>
        <v/>
      </c>
      <c r="J9" s="6" t="str">
        <f t="shared" ref="J9:J15" si="2">IF(AND($G9="c",$E9="X"),$F9,"")</f>
        <v/>
      </c>
      <c r="K9" s="6" t="str">
        <f t="shared" ref="K9:K15" si="3">IF(AND($G9="d",$E9="X"),$F9,"")</f>
        <v/>
      </c>
    </row>
    <row r="10" spans="1:11" ht="25.5" x14ac:dyDescent="0.2">
      <c r="A10" s="30" t="s">
        <v>30</v>
      </c>
      <c r="B10" s="33">
        <v>1</v>
      </c>
      <c r="C10" s="34" t="s">
        <v>54</v>
      </c>
      <c r="D10" s="42" t="s">
        <v>19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 t="shared" si="1"/>
        <v/>
      </c>
      <c r="J10" s="6" t="str">
        <f t="shared" si="2"/>
        <v/>
      </c>
      <c r="K10" s="6" t="str">
        <f t="shared" si="3"/>
        <v/>
      </c>
    </row>
    <row r="11" spans="1:11" ht="25.5" x14ac:dyDescent="0.2">
      <c r="A11" s="30"/>
      <c r="B11" s="45"/>
      <c r="C11" s="97" t="s">
        <v>80</v>
      </c>
      <c r="D11" s="50"/>
      <c r="E11" s="28"/>
      <c r="F11" s="45"/>
      <c r="G11" s="46"/>
      <c r="H11" s="5"/>
      <c r="I11" s="6"/>
      <c r="J11" s="6"/>
      <c r="K11" s="6"/>
    </row>
    <row r="12" spans="1:11" ht="25.5" x14ac:dyDescent="0.2">
      <c r="A12" s="30" t="s">
        <v>29</v>
      </c>
      <c r="B12" s="6">
        <v>2</v>
      </c>
      <c r="C12" s="98" t="s">
        <v>76</v>
      </c>
      <c r="D12" s="42" t="s">
        <v>19</v>
      </c>
      <c r="E12" s="84"/>
      <c r="F12" s="45">
        <v>9</v>
      </c>
      <c r="G12" s="46" t="s">
        <v>31</v>
      </c>
      <c r="H12" s="5" t="str">
        <f>IF(AND($G12="a",$E12="X"),$F12,"")</f>
        <v/>
      </c>
      <c r="I12" s="6" t="str">
        <f>IF(AND($G12="b",$E12="X"),$F12,"")</f>
        <v/>
      </c>
      <c r="J12" s="6" t="str">
        <f>IF(AND($G12="c",$E12="X"),$F12,"")</f>
        <v/>
      </c>
      <c r="K12" s="6" t="str">
        <f>IF(AND($G12="d",$E12="X"),$F12,"")</f>
        <v/>
      </c>
    </row>
    <row r="13" spans="1:11" ht="25.5" x14ac:dyDescent="0.2">
      <c r="A13" s="58" t="s">
        <v>30</v>
      </c>
      <c r="B13" s="59">
        <v>2</v>
      </c>
      <c r="C13" s="99" t="s">
        <v>77</v>
      </c>
      <c r="D13" s="50" t="s">
        <v>19</v>
      </c>
      <c r="E13" s="84"/>
      <c r="F13" s="45">
        <v>9</v>
      </c>
      <c r="G13" s="46" t="s">
        <v>31</v>
      </c>
      <c r="H13" s="5" t="str">
        <f t="shared" si="0"/>
        <v/>
      </c>
      <c r="I13" s="6" t="str">
        <f t="shared" si="1"/>
        <v/>
      </c>
      <c r="J13" s="6" t="str">
        <f t="shared" si="2"/>
        <v/>
      </c>
      <c r="K13" s="6" t="str">
        <f t="shared" si="3"/>
        <v/>
      </c>
    </row>
    <row r="14" spans="1:11" ht="25.5" x14ac:dyDescent="0.2">
      <c r="A14" s="58" t="s">
        <v>29</v>
      </c>
      <c r="B14" s="59">
        <v>2</v>
      </c>
      <c r="C14" s="100" t="s">
        <v>78</v>
      </c>
      <c r="D14" s="50" t="s">
        <v>19</v>
      </c>
      <c r="E14" s="28"/>
      <c r="F14" s="45">
        <v>9</v>
      </c>
      <c r="G14" s="46" t="s">
        <v>31</v>
      </c>
      <c r="H14" s="5" t="str">
        <f t="shared" si="0"/>
        <v/>
      </c>
      <c r="I14" s="6" t="str">
        <f t="shared" si="1"/>
        <v/>
      </c>
      <c r="J14" s="6" t="str">
        <f t="shared" si="2"/>
        <v/>
      </c>
      <c r="K14" s="6" t="str">
        <f t="shared" si="3"/>
        <v/>
      </c>
    </row>
    <row r="15" spans="1:11" ht="41.45" customHeight="1" thickBot="1" x14ac:dyDescent="0.25">
      <c r="A15" s="58" t="s">
        <v>30</v>
      </c>
      <c r="B15" s="59">
        <v>2</v>
      </c>
      <c r="C15" s="100" t="s">
        <v>79</v>
      </c>
      <c r="D15" s="50" t="s">
        <v>19</v>
      </c>
      <c r="E15" s="51"/>
      <c r="F15" s="52">
        <v>9</v>
      </c>
      <c r="G15" s="53" t="s">
        <v>31</v>
      </c>
      <c r="H15" s="5" t="str">
        <f t="shared" si="0"/>
        <v/>
      </c>
      <c r="I15" s="54" t="str">
        <f t="shared" si="1"/>
        <v/>
      </c>
      <c r="J15" s="54" t="str">
        <f t="shared" si="2"/>
        <v/>
      </c>
      <c r="K15" s="54" t="str">
        <f t="shared" si="3"/>
        <v/>
      </c>
    </row>
    <row r="16" spans="1:11" ht="26.25" thickBot="1" x14ac:dyDescent="0.25">
      <c r="A16" s="30"/>
      <c r="B16" s="6"/>
      <c r="C16" s="62" t="s">
        <v>105</v>
      </c>
      <c r="D16" s="63"/>
      <c r="E16" s="64"/>
      <c r="F16" s="65"/>
      <c r="G16" s="66"/>
      <c r="H16" s="67">
        <f>SUM(H6:H15)</f>
        <v>45</v>
      </c>
      <c r="I16" s="68"/>
      <c r="J16" s="68"/>
      <c r="K16" s="68"/>
    </row>
    <row r="17" spans="1:16" ht="29.1" customHeight="1" x14ac:dyDescent="0.2">
      <c r="A17" s="60" t="s">
        <v>29</v>
      </c>
      <c r="B17" s="61">
        <v>2</v>
      </c>
      <c r="C17" s="43" t="s">
        <v>88</v>
      </c>
      <c r="D17" s="44" t="s">
        <v>20</v>
      </c>
      <c r="E17" s="29"/>
      <c r="F17" s="47">
        <v>9</v>
      </c>
      <c r="G17" s="48" t="s">
        <v>2</v>
      </c>
      <c r="H17" s="5" t="str">
        <f t="shared" ref="H17:H18" si="4">IF(AND($G17="a",$E17="X"),$F17,"")</f>
        <v/>
      </c>
      <c r="I17" s="5" t="str">
        <f t="shared" ref="I17:I18" si="5">IF(AND($G17="b",$E17="X"),$F17,"")</f>
        <v/>
      </c>
      <c r="J17" s="5" t="str">
        <f t="shared" ref="J17:J18" si="6">IF(AND($G17="c",$E17="X"),$F17,"")</f>
        <v/>
      </c>
      <c r="K17" s="5" t="str">
        <f t="shared" ref="K17:K18" si="7">IF(AND($G17="d",$E17="X"),$F17,"")</f>
        <v/>
      </c>
    </row>
    <row r="18" spans="1:16" ht="29.1" customHeight="1" x14ac:dyDescent="0.2">
      <c r="A18" s="30" t="s">
        <v>30</v>
      </c>
      <c r="B18" s="33">
        <v>1</v>
      </c>
      <c r="C18" s="75" t="s">
        <v>121</v>
      </c>
      <c r="D18" s="42" t="s">
        <v>57</v>
      </c>
      <c r="E18" s="28"/>
      <c r="F18" s="45">
        <v>9</v>
      </c>
      <c r="G18" s="48" t="s">
        <v>2</v>
      </c>
      <c r="H18" s="5" t="str">
        <f t="shared" si="4"/>
        <v/>
      </c>
      <c r="I18" s="5" t="str">
        <f t="shared" si="5"/>
        <v/>
      </c>
      <c r="J18" s="5" t="str">
        <f t="shared" si="6"/>
        <v/>
      </c>
      <c r="K18" s="5" t="str">
        <f t="shared" si="7"/>
        <v/>
      </c>
      <c r="M18" s="103"/>
      <c r="N18" s="103"/>
      <c r="O18" s="104"/>
      <c r="P18" s="104"/>
    </row>
    <row r="19" spans="1:16" ht="26.25" thickBot="1" x14ac:dyDescent="0.25">
      <c r="A19" s="30" t="s">
        <v>30</v>
      </c>
      <c r="B19" s="33">
        <v>1</v>
      </c>
      <c r="C19" s="34" t="s">
        <v>59</v>
      </c>
      <c r="D19" s="23" t="s">
        <v>61</v>
      </c>
      <c r="E19" s="28"/>
      <c r="F19" s="8">
        <v>9</v>
      </c>
      <c r="G19" s="35" t="s">
        <v>2</v>
      </c>
      <c r="H19" s="6" t="str">
        <f>IF(AND($G19="a",$E19="X"),$F19,"")</f>
        <v/>
      </c>
      <c r="I19" s="6" t="str">
        <f>IF(AND($G19="b",$E19="X"),$F19,"")</f>
        <v/>
      </c>
      <c r="J19" s="6" t="str">
        <f>IF(AND($G19="c",$E19="X"),$F19,"")</f>
        <v/>
      </c>
      <c r="K19" s="6" t="str">
        <f>IF(AND($G19="d",$E19="X"),$F19,"")</f>
        <v/>
      </c>
      <c r="M19" s="1" t="s">
        <v>120</v>
      </c>
    </row>
    <row r="20" spans="1:16" ht="13.5" thickBot="1" x14ac:dyDescent="0.25">
      <c r="A20" s="30"/>
      <c r="B20" s="6"/>
      <c r="C20" s="62" t="s">
        <v>119</v>
      </c>
      <c r="D20" s="63"/>
      <c r="E20" s="64"/>
      <c r="F20" s="65"/>
      <c r="G20" s="66"/>
      <c r="H20" s="68"/>
      <c r="I20" s="67" t="str">
        <f>IF(SUM(I17:I19)&gt;=18,SUM(I17:I19),"ERRORE")</f>
        <v>ERRORE</v>
      </c>
      <c r="J20" s="68"/>
      <c r="K20" s="68"/>
    </row>
    <row r="21" spans="1:16" ht="25.5" x14ac:dyDescent="0.2">
      <c r="A21" s="30" t="s">
        <v>29</v>
      </c>
      <c r="B21" s="33">
        <v>1</v>
      </c>
      <c r="C21" s="43" t="s">
        <v>106</v>
      </c>
      <c r="D21" s="44" t="s">
        <v>18</v>
      </c>
      <c r="E21" s="29"/>
      <c r="F21" s="47">
        <v>6</v>
      </c>
      <c r="G21" s="48" t="s">
        <v>1</v>
      </c>
      <c r="H21" s="5" t="str">
        <f>IF(AND($G21="a",$E21="X"),$F21,"")</f>
        <v/>
      </c>
      <c r="I21" s="5" t="str">
        <f>IF(AND($G21="b",$E21="X"),$F21,"")</f>
        <v/>
      </c>
      <c r="J21" s="5" t="str">
        <f>IF(AND($G21="c",$E21="X"),$F21,"")</f>
        <v/>
      </c>
      <c r="K21" s="5" t="str">
        <f>IF(AND($G21="d",$E21="X"),$F21,"")</f>
        <v/>
      </c>
    </row>
    <row r="22" spans="1:16" ht="25.5" x14ac:dyDescent="0.2">
      <c r="A22" s="30" t="s">
        <v>29</v>
      </c>
      <c r="B22" s="33">
        <v>1</v>
      </c>
      <c r="C22" s="43" t="s">
        <v>70</v>
      </c>
      <c r="D22" s="44" t="s">
        <v>71</v>
      </c>
      <c r="E22" s="29"/>
      <c r="F22" s="47">
        <v>6</v>
      </c>
      <c r="G22" s="48" t="s">
        <v>1</v>
      </c>
      <c r="H22" s="5" t="str">
        <f>IF(AND($G22="a",$E22="X"),$F22,"")</f>
        <v/>
      </c>
      <c r="I22" s="5" t="str">
        <f>IF(AND($G22="b",$E22="X"),$F22,"")</f>
        <v/>
      </c>
      <c r="J22" s="5" t="str">
        <f>IF(AND($G22="c",$E22="X"),$F22,"")</f>
        <v/>
      </c>
      <c r="K22" s="5" t="str">
        <f>IF(AND($G22="d",$E22="X"),$F22,"")</f>
        <v/>
      </c>
    </row>
    <row r="23" spans="1:16" ht="25.5" x14ac:dyDescent="0.2">
      <c r="A23" s="86" t="s">
        <v>29</v>
      </c>
      <c r="B23" s="33">
        <v>1</v>
      </c>
      <c r="C23" s="77" t="s">
        <v>81</v>
      </c>
      <c r="D23" s="80" t="s">
        <v>82</v>
      </c>
      <c r="E23" s="29"/>
      <c r="F23" s="47">
        <v>6</v>
      </c>
      <c r="G23" s="91" t="s">
        <v>1</v>
      </c>
      <c r="H23" s="6" t="str">
        <f t="shared" ref="H23:H30" si="8">IF(AND($G23="a",$E23="X"),$F23,"")</f>
        <v/>
      </c>
      <c r="I23" s="6" t="str">
        <f t="shared" ref="I23:I30" si="9">IF(AND($G23="b",$E23="X"),$F23,"")</f>
        <v/>
      </c>
      <c r="J23" s="6" t="str">
        <f t="shared" ref="J23:J30" si="10">IF(AND($G23="c",$E23="X"),$F23,"")</f>
        <v/>
      </c>
      <c r="K23" s="6" t="str">
        <f t="shared" ref="K23:K30" si="11">IF(AND($G23="d",$E23="X"),$F23,"")</f>
        <v/>
      </c>
    </row>
    <row r="24" spans="1:16" ht="25.5" x14ac:dyDescent="0.2">
      <c r="A24" s="30" t="s">
        <v>30</v>
      </c>
      <c r="B24" s="33">
        <v>1</v>
      </c>
      <c r="C24" s="41" t="s">
        <v>75</v>
      </c>
      <c r="D24" s="23" t="s">
        <v>19</v>
      </c>
      <c r="E24" s="28"/>
      <c r="F24" s="8">
        <v>6</v>
      </c>
      <c r="G24" s="35" t="s">
        <v>1</v>
      </c>
      <c r="H24" s="6" t="str">
        <f t="shared" si="8"/>
        <v/>
      </c>
      <c r="I24" s="6" t="str">
        <f t="shared" si="9"/>
        <v/>
      </c>
      <c r="J24" s="6" t="str">
        <f t="shared" si="10"/>
        <v/>
      </c>
      <c r="K24" s="6" t="str">
        <f t="shared" si="11"/>
        <v/>
      </c>
    </row>
    <row r="25" spans="1:16" ht="25.5" x14ac:dyDescent="0.2">
      <c r="A25" s="30" t="s">
        <v>29</v>
      </c>
      <c r="B25" s="33">
        <v>2</v>
      </c>
      <c r="C25" s="34" t="s">
        <v>58</v>
      </c>
      <c r="D25" s="23" t="s">
        <v>66</v>
      </c>
      <c r="E25" s="28"/>
      <c r="F25" s="8">
        <v>6</v>
      </c>
      <c r="G25" s="35" t="s">
        <v>1</v>
      </c>
      <c r="H25" s="6"/>
      <c r="I25" s="6"/>
      <c r="J25" s="6" t="str">
        <f t="shared" si="10"/>
        <v/>
      </c>
      <c r="K25" s="6"/>
    </row>
    <row r="26" spans="1:16" ht="25.5" x14ac:dyDescent="0.2">
      <c r="A26" s="86" t="s">
        <v>29</v>
      </c>
      <c r="B26" s="33">
        <v>2</v>
      </c>
      <c r="C26" s="87" t="s">
        <v>89</v>
      </c>
      <c r="D26" s="88" t="s">
        <v>66</v>
      </c>
      <c r="E26" s="28"/>
      <c r="F26" s="8">
        <v>6</v>
      </c>
      <c r="G26" s="89" t="s">
        <v>1</v>
      </c>
      <c r="H26" s="6"/>
      <c r="I26" s="6"/>
      <c r="J26" s="6" t="str">
        <f t="shared" si="10"/>
        <v/>
      </c>
      <c r="K26" s="6"/>
    </row>
    <row r="27" spans="1:16" x14ac:dyDescent="0.2">
      <c r="A27" s="30"/>
      <c r="B27" s="33"/>
      <c r="C27" s="34" t="s">
        <v>26</v>
      </c>
      <c r="D27" s="23"/>
      <c r="E27" s="28"/>
      <c r="F27" s="8"/>
      <c r="G27" s="35" t="s">
        <v>1</v>
      </c>
      <c r="H27" s="6"/>
      <c r="I27" s="6"/>
      <c r="J27" s="6" t="str">
        <f t="shared" si="10"/>
        <v/>
      </c>
      <c r="K27" s="6"/>
    </row>
    <row r="28" spans="1:16" x14ac:dyDescent="0.2">
      <c r="A28" s="30"/>
      <c r="B28" s="33"/>
      <c r="C28" s="34" t="s">
        <v>34</v>
      </c>
      <c r="D28" s="23"/>
      <c r="E28" s="28"/>
      <c r="F28" s="8"/>
      <c r="G28" s="35" t="s">
        <v>1</v>
      </c>
      <c r="H28" s="6" t="str">
        <f t="shared" si="8"/>
        <v/>
      </c>
      <c r="I28" s="6" t="str">
        <f t="shared" si="9"/>
        <v/>
      </c>
      <c r="J28" s="6" t="str">
        <f t="shared" si="10"/>
        <v/>
      </c>
      <c r="K28" s="6" t="str">
        <f t="shared" si="11"/>
        <v/>
      </c>
    </row>
    <row r="29" spans="1:16" x14ac:dyDescent="0.2">
      <c r="A29" s="30"/>
      <c r="B29" s="33"/>
      <c r="C29" s="34" t="s">
        <v>33</v>
      </c>
      <c r="D29" s="23"/>
      <c r="E29" s="28"/>
      <c r="F29" s="8"/>
      <c r="G29" s="35" t="s">
        <v>1</v>
      </c>
      <c r="H29" s="6" t="str">
        <f t="shared" si="8"/>
        <v/>
      </c>
      <c r="I29" s="6" t="str">
        <f t="shared" si="9"/>
        <v/>
      </c>
      <c r="J29" s="6" t="str">
        <f t="shared" si="10"/>
        <v/>
      </c>
      <c r="K29" s="6" t="str">
        <f t="shared" si="11"/>
        <v/>
      </c>
    </row>
    <row r="30" spans="1:16" ht="13.5" thickBot="1" x14ac:dyDescent="0.25">
      <c r="A30" s="30"/>
      <c r="B30" s="33"/>
      <c r="C30" s="36"/>
      <c r="D30" s="37"/>
      <c r="E30" s="38"/>
      <c r="F30" s="39"/>
      <c r="G30" s="35" t="s">
        <v>1</v>
      </c>
      <c r="H30" s="40" t="str">
        <f t="shared" si="8"/>
        <v/>
      </c>
      <c r="I30" s="40" t="str">
        <f t="shared" si="9"/>
        <v/>
      </c>
      <c r="J30" s="6" t="str">
        <f t="shared" si="10"/>
        <v/>
      </c>
      <c r="K30" s="40" t="str">
        <f t="shared" si="11"/>
        <v/>
      </c>
    </row>
    <row r="31" spans="1:16" ht="13.5" thickBot="1" x14ac:dyDescent="0.25">
      <c r="A31" s="30"/>
      <c r="B31" s="33"/>
      <c r="C31" s="56" t="s">
        <v>0</v>
      </c>
      <c r="D31" s="14"/>
      <c r="E31" s="9" t="s">
        <v>10</v>
      </c>
      <c r="F31" s="9">
        <v>24</v>
      </c>
      <c r="G31" s="9" t="s">
        <v>6</v>
      </c>
      <c r="H31" s="7" t="str">
        <f t="shared" ref="H31:H32" si="12">IF(AND($G31="b",$E31="X"),$F31,"")</f>
        <v/>
      </c>
      <c r="I31" s="7" t="str">
        <f t="shared" ref="I31" si="13">IF(AND($G31="c",$E31="X"),$F31,"")</f>
        <v/>
      </c>
      <c r="J31" s="7" t="str">
        <f>IF(AND($G31="c",$E31="X"),$F31,"")</f>
        <v/>
      </c>
      <c r="K31" s="7">
        <f>IF(AND($G31="d",$E31="X"),$F31,"")</f>
        <v>24</v>
      </c>
    </row>
    <row r="32" spans="1:16" ht="29.1" customHeight="1" thickBot="1" x14ac:dyDescent="0.25">
      <c r="A32" s="30"/>
      <c r="B32" s="55"/>
      <c r="C32" s="57" t="s">
        <v>50</v>
      </c>
      <c r="D32" s="15"/>
      <c r="E32" s="9" t="s">
        <v>10</v>
      </c>
      <c r="F32" s="9">
        <v>3</v>
      </c>
      <c r="G32" s="9" t="s">
        <v>6</v>
      </c>
      <c r="H32" s="7" t="str">
        <f t="shared" si="12"/>
        <v/>
      </c>
      <c r="I32" s="7" t="str">
        <f>IF(AND($G32="b",$E32="X"),$F32,"")</f>
        <v/>
      </c>
      <c r="J32" s="7" t="str">
        <f>IF(AND($G32="c",$E32="X"),$F32,"")</f>
        <v/>
      </c>
      <c r="K32" s="7">
        <f>IF(AND($G32="d",$E32="X"),$F32,"")</f>
        <v>3</v>
      </c>
    </row>
    <row r="33" spans="3:12" ht="38.1" customHeight="1" thickBot="1" x14ac:dyDescent="0.25">
      <c r="C33" s="71" t="s">
        <v>37</v>
      </c>
      <c r="D33" s="11"/>
      <c r="E33" s="126" t="s">
        <v>3</v>
      </c>
      <c r="F33" s="127"/>
      <c r="G33" s="128"/>
      <c r="H33" s="24" t="str">
        <f>IF(SUM(H6:H15)&gt;=60,SUM(H6:H15),"ERRORE")</f>
        <v>ERRORE</v>
      </c>
      <c r="I33" s="24" t="str">
        <f>IF(SUM(I17:I19)&gt;=18,SUM(I17:I19),"ERRORE")</f>
        <v>ERRORE</v>
      </c>
      <c r="J33" s="24" t="str">
        <f>IF(SUM(J21:J30,J17:J19)&gt;=15,SUM(J21:J30,J17:J19),"ERRORE")</f>
        <v>ERRORE</v>
      </c>
      <c r="K33" s="24">
        <f>SUM(K6:K32)</f>
        <v>27</v>
      </c>
      <c r="L33" s="25" t="e">
        <f>IF((H33+I33+J33+K33)&gt;=120,(H33+I33+J33+K33), "ERRORE")</f>
        <v>#VALUE!</v>
      </c>
    </row>
    <row r="34" spans="3:12" ht="38.1" customHeight="1" thickBot="1" x14ac:dyDescent="0.25">
      <c r="C34" s="71" t="s">
        <v>51</v>
      </c>
      <c r="D34" s="11"/>
      <c r="E34" s="105" t="s">
        <v>7</v>
      </c>
      <c r="F34" s="106"/>
      <c r="G34" s="107"/>
      <c r="H34" s="4">
        <v>60</v>
      </c>
      <c r="I34" s="4">
        <v>18</v>
      </c>
      <c r="J34" s="4"/>
      <c r="K34" s="4">
        <v>27</v>
      </c>
      <c r="L34" s="4">
        <v>120</v>
      </c>
    </row>
    <row r="35" spans="3:12" ht="38.1" customHeight="1" thickBot="1" x14ac:dyDescent="0.25">
      <c r="C35" s="85" t="s">
        <v>84</v>
      </c>
      <c r="D35" s="11"/>
      <c r="E35" s="105" t="s">
        <v>8</v>
      </c>
      <c r="F35" s="106"/>
      <c r="G35" s="107"/>
      <c r="H35" s="3"/>
      <c r="I35" s="3"/>
      <c r="J35" s="3"/>
      <c r="K35" s="3">
        <v>27</v>
      </c>
      <c r="L35" s="3">
        <v>150</v>
      </c>
    </row>
    <row r="36" spans="3:12" ht="38.1" customHeight="1" thickBot="1" x14ac:dyDescent="0.25">
      <c r="C36" s="12" t="s">
        <v>24</v>
      </c>
      <c r="D36" s="16"/>
      <c r="F36" s="1"/>
      <c r="G36" s="1"/>
      <c r="H36" s="1"/>
      <c r="I36" s="1"/>
      <c r="J36" s="1"/>
      <c r="K36" s="1"/>
    </row>
    <row r="37" spans="3:12" x14ac:dyDescent="0.2">
      <c r="C37" s="11"/>
      <c r="D37" s="11"/>
    </row>
  </sheetData>
  <mergeCells count="13">
    <mergeCell ref="E33:G33"/>
    <mergeCell ref="E34:G34"/>
    <mergeCell ref="E35:G35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zoomScale="130" zoomScaleNormal="130" zoomScalePageLayoutView="117" workbookViewId="0">
      <pane ySplit="5" topLeftCell="A19" activePane="bottomLeft" state="frozen"/>
      <selection pane="bottomLeft" activeCell="M7" sqref="M7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2.8554687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29" t="s">
        <v>107</v>
      </c>
      <c r="D1" s="118"/>
      <c r="E1" s="118"/>
      <c r="F1" s="118"/>
      <c r="G1" s="118"/>
      <c r="H1" s="118"/>
      <c r="I1" s="118"/>
      <c r="J1" s="118"/>
      <c r="K1" s="119"/>
    </row>
    <row r="2" spans="1:11" ht="28.5" customHeight="1" thickBot="1" x14ac:dyDescent="0.25">
      <c r="B2" s="32"/>
      <c r="C2" s="26" t="s">
        <v>13</v>
      </c>
      <c r="D2" s="120" t="s">
        <v>14</v>
      </c>
      <c r="E2" s="121"/>
      <c r="F2" s="121"/>
      <c r="G2" s="122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3" t="s">
        <v>16</v>
      </c>
      <c r="E3" s="124"/>
      <c r="F3" s="124"/>
      <c r="G3" s="125"/>
      <c r="H3" s="17"/>
      <c r="I3" s="18"/>
      <c r="J3" s="18"/>
      <c r="K3" s="10"/>
    </row>
    <row r="4" spans="1:11" ht="28.5" customHeight="1" thickBot="1" x14ac:dyDescent="0.25">
      <c r="A4" s="108" t="s">
        <v>27</v>
      </c>
      <c r="B4" s="109" t="s">
        <v>28</v>
      </c>
      <c r="C4" s="110" t="s">
        <v>25</v>
      </c>
      <c r="D4" s="110" t="s">
        <v>22</v>
      </c>
      <c r="E4" s="115"/>
      <c r="F4" s="113" t="s">
        <v>23</v>
      </c>
      <c r="G4" s="112"/>
      <c r="H4" s="19" t="s">
        <v>4</v>
      </c>
      <c r="I4" s="20" t="s">
        <v>72</v>
      </c>
      <c r="J4" s="12" t="s">
        <v>11</v>
      </c>
      <c r="K4" s="21"/>
    </row>
    <row r="5" spans="1:11" ht="13.5" thickBot="1" x14ac:dyDescent="0.25">
      <c r="A5" s="108"/>
      <c r="B5" s="109"/>
      <c r="C5" s="111"/>
      <c r="D5" s="111"/>
      <c r="E5" s="116"/>
      <c r="F5" s="114"/>
      <c r="G5" s="111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5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4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ht="25.5" x14ac:dyDescent="0.2">
      <c r="A7" s="30" t="s">
        <v>29</v>
      </c>
      <c r="B7" s="33">
        <v>1</v>
      </c>
      <c r="C7" s="41" t="s">
        <v>62</v>
      </c>
      <c r="D7" s="42" t="s">
        <v>18</v>
      </c>
      <c r="E7" s="28" t="s">
        <v>10</v>
      </c>
      <c r="F7" s="45">
        <v>9</v>
      </c>
      <c r="G7" s="46" t="s">
        <v>31</v>
      </c>
      <c r="H7" s="5">
        <f t="shared" si="0"/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30" t="s">
        <v>29</v>
      </c>
      <c r="B8" s="6">
        <v>1</v>
      </c>
      <c r="C8" s="44" t="s">
        <v>41</v>
      </c>
      <c r="D8" s="42" t="s">
        <v>18</v>
      </c>
      <c r="E8" s="28" t="s">
        <v>10</v>
      </c>
      <c r="F8" s="45">
        <v>9</v>
      </c>
      <c r="G8" s="46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x14ac:dyDescent="0.2">
      <c r="A9" s="30" t="s">
        <v>29</v>
      </c>
      <c r="B9" s="33">
        <v>2</v>
      </c>
      <c r="C9" s="41" t="s">
        <v>9</v>
      </c>
      <c r="D9" s="42" t="s">
        <v>18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ht="25.5" x14ac:dyDescent="0.2">
      <c r="A10" s="30" t="s">
        <v>29</v>
      </c>
      <c r="B10" s="33">
        <v>2</v>
      </c>
      <c r="C10" s="34" t="s">
        <v>108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 t="shared" ref="I10:I12" si="1">IF(AND($G10="b",$E10="X"),$F10,"")</f>
        <v/>
      </c>
      <c r="J10" s="6" t="str">
        <f t="shared" ref="J10:J12" si="2">IF(AND($G10="c",$E10="X"),$F10,"")</f>
        <v/>
      </c>
      <c r="K10" s="6" t="str">
        <f t="shared" ref="K10:K12" si="3">IF(AND($G10="d",$E10="X"),$F10,"")</f>
        <v/>
      </c>
    </row>
    <row r="11" spans="1:11" x14ac:dyDescent="0.2">
      <c r="A11" s="30" t="s">
        <v>30</v>
      </c>
      <c r="B11" s="33">
        <v>1</v>
      </c>
      <c r="C11" s="41" t="s">
        <v>45</v>
      </c>
      <c r="D11" s="50" t="s">
        <v>18</v>
      </c>
      <c r="E11" s="28" t="s">
        <v>10</v>
      </c>
      <c r="F11" s="45">
        <v>6</v>
      </c>
      <c r="G11" s="46" t="s">
        <v>31</v>
      </c>
      <c r="H11" s="5">
        <f t="shared" si="0"/>
        <v>6</v>
      </c>
      <c r="I11" s="6" t="str">
        <f t="shared" si="1"/>
        <v/>
      </c>
      <c r="J11" s="6" t="str">
        <f t="shared" si="2"/>
        <v/>
      </c>
      <c r="K11" s="6" t="str">
        <f t="shared" si="3"/>
        <v/>
      </c>
    </row>
    <row r="12" spans="1:11" ht="22.9" customHeight="1" x14ac:dyDescent="0.2">
      <c r="A12" s="58" t="s">
        <v>30</v>
      </c>
      <c r="B12" s="59">
        <v>1</v>
      </c>
      <c r="C12" s="34" t="s">
        <v>40</v>
      </c>
      <c r="D12" s="50" t="s">
        <v>18</v>
      </c>
      <c r="E12" s="51" t="s">
        <v>10</v>
      </c>
      <c r="F12" s="52">
        <v>6</v>
      </c>
      <c r="G12" s="53" t="s">
        <v>31</v>
      </c>
      <c r="H12" s="5">
        <f t="shared" si="0"/>
        <v>6</v>
      </c>
      <c r="I12" s="54" t="str">
        <f t="shared" si="1"/>
        <v/>
      </c>
      <c r="J12" s="54" t="str">
        <f t="shared" si="2"/>
        <v/>
      </c>
      <c r="K12" s="54" t="str">
        <f t="shared" si="3"/>
        <v/>
      </c>
    </row>
    <row r="13" spans="1:11" x14ac:dyDescent="0.2">
      <c r="A13" s="58" t="s">
        <v>30</v>
      </c>
      <c r="B13" s="59">
        <v>1</v>
      </c>
      <c r="C13" s="49" t="s">
        <v>63</v>
      </c>
      <c r="D13" s="50" t="s">
        <v>18</v>
      </c>
      <c r="E13" s="51" t="s">
        <v>10</v>
      </c>
      <c r="F13" s="52">
        <v>6</v>
      </c>
      <c r="G13" s="53" t="s">
        <v>31</v>
      </c>
      <c r="H13" s="5">
        <f t="shared" si="0"/>
        <v>6</v>
      </c>
      <c r="I13" s="54" t="str">
        <f>IF(AND($G13="b",$E13="X"),$F13,"")</f>
        <v/>
      </c>
      <c r="J13" s="54" t="str">
        <f>IF(AND($G13="c",$E13="X"),$F13,"")</f>
        <v/>
      </c>
      <c r="K13" s="54" t="str">
        <f>IF(AND($G13="d",$E13="X"),$F13,"")</f>
        <v/>
      </c>
    </row>
    <row r="14" spans="1:11" ht="26.25" thickBot="1" x14ac:dyDescent="0.25">
      <c r="A14" s="58" t="s">
        <v>30</v>
      </c>
      <c r="B14" s="59">
        <v>2</v>
      </c>
      <c r="C14" s="49" t="s">
        <v>99</v>
      </c>
      <c r="D14" s="50" t="s">
        <v>100</v>
      </c>
      <c r="E14" s="51" t="s">
        <v>10</v>
      </c>
      <c r="F14" s="52">
        <v>6</v>
      </c>
      <c r="G14" s="53" t="s">
        <v>31</v>
      </c>
      <c r="H14" s="5">
        <f t="shared" si="0"/>
        <v>6</v>
      </c>
      <c r="I14" s="40"/>
      <c r="J14" s="40"/>
      <c r="K14" s="40"/>
    </row>
    <row r="15" spans="1:11" ht="26.25" thickBot="1" x14ac:dyDescent="0.25">
      <c r="A15" s="30"/>
      <c r="B15" s="6"/>
      <c r="C15" s="62" t="s">
        <v>49</v>
      </c>
      <c r="D15" s="63"/>
      <c r="E15" s="64"/>
      <c r="F15" s="65"/>
      <c r="G15" s="66"/>
      <c r="H15" s="67">
        <f>SUM(H6:H14)</f>
        <v>69</v>
      </c>
      <c r="I15" s="68"/>
      <c r="J15" s="68"/>
      <c r="K15" s="68"/>
    </row>
    <row r="16" spans="1:11" ht="29.1" customHeight="1" x14ac:dyDescent="0.2">
      <c r="A16" s="30" t="s">
        <v>30</v>
      </c>
      <c r="B16" s="33">
        <v>1</v>
      </c>
      <c r="C16" s="75" t="s">
        <v>42</v>
      </c>
      <c r="D16" s="81" t="s">
        <v>102</v>
      </c>
      <c r="E16" s="29"/>
      <c r="F16" s="45">
        <v>6</v>
      </c>
      <c r="G16" s="90" t="s">
        <v>2</v>
      </c>
      <c r="H16" s="5" t="str">
        <f t="shared" ref="H16" si="4">IF(AND($G16="a",$E16="X"),$F16,"")</f>
        <v/>
      </c>
      <c r="I16" s="5" t="str">
        <f t="shared" ref="I16:I17" si="5">IF(AND($G16="b",$E16="X"),$F16,"")</f>
        <v/>
      </c>
      <c r="J16" s="5" t="str">
        <f t="shared" ref="J16" si="6">IF(AND($G16="c",$E16="X"),$F16,"")</f>
        <v/>
      </c>
      <c r="K16" s="5" t="str">
        <f t="shared" ref="K16" si="7">IF(AND($G16="d",$E16="X"),$F16,"")</f>
        <v/>
      </c>
    </row>
    <row r="17" spans="1:12" ht="29.1" customHeight="1" x14ac:dyDescent="0.2">
      <c r="A17" s="58" t="s">
        <v>30</v>
      </c>
      <c r="B17" s="59">
        <v>1</v>
      </c>
      <c r="C17" s="75" t="s">
        <v>44</v>
      </c>
      <c r="D17" s="81" t="s">
        <v>21</v>
      </c>
      <c r="E17" s="29"/>
      <c r="F17" s="45">
        <v>6</v>
      </c>
      <c r="G17" s="48" t="s">
        <v>2</v>
      </c>
      <c r="H17" s="5"/>
      <c r="I17" s="5" t="str">
        <f t="shared" si="5"/>
        <v/>
      </c>
      <c r="J17" s="5"/>
      <c r="K17" s="5"/>
    </row>
    <row r="18" spans="1:12" x14ac:dyDescent="0.2">
      <c r="A18" s="30" t="s">
        <v>30</v>
      </c>
      <c r="B18" s="33">
        <v>1</v>
      </c>
      <c r="C18" s="75" t="s">
        <v>90</v>
      </c>
      <c r="D18" s="81" t="s">
        <v>69</v>
      </c>
      <c r="E18" s="29"/>
      <c r="F18" s="45">
        <v>6</v>
      </c>
      <c r="G18" s="48" t="s">
        <v>2</v>
      </c>
      <c r="H18" s="5" t="str">
        <f>IF(AND($G18="a",$E18="X"),$F18,"")</f>
        <v/>
      </c>
      <c r="I18" s="5" t="str">
        <f>IF(AND($G18="b",$E18="X"),$F18,"")</f>
        <v/>
      </c>
      <c r="J18" s="6" t="str">
        <f>IF(AND($G18="c",$E18="X"),$F18,"")</f>
        <v/>
      </c>
      <c r="K18" s="5" t="str">
        <f>IF(AND($G18="d",$E18="X"),$F18,"")</f>
        <v/>
      </c>
    </row>
    <row r="19" spans="1:12" ht="13.5" thickBot="1" x14ac:dyDescent="0.25">
      <c r="A19" s="60" t="s">
        <v>29</v>
      </c>
      <c r="B19" s="61">
        <v>2</v>
      </c>
      <c r="C19" s="75" t="s">
        <v>109</v>
      </c>
      <c r="D19" s="81" t="s">
        <v>20</v>
      </c>
      <c r="E19" s="29"/>
      <c r="F19" s="45">
        <v>6</v>
      </c>
      <c r="G19" s="48" t="s">
        <v>2</v>
      </c>
      <c r="H19" s="5"/>
      <c r="I19" s="5" t="str">
        <f>IF(AND($G19="b",$E19="X"),$F19,"")</f>
        <v/>
      </c>
      <c r="J19" s="75"/>
      <c r="K19" s="5"/>
    </row>
    <row r="20" spans="1:12" ht="13.5" thickBot="1" x14ac:dyDescent="0.25">
      <c r="A20" s="30"/>
      <c r="B20" s="6"/>
      <c r="C20" s="62" t="s">
        <v>110</v>
      </c>
      <c r="D20" s="63"/>
      <c r="E20" s="64"/>
      <c r="F20" s="65"/>
      <c r="G20" s="66"/>
      <c r="H20" s="68"/>
      <c r="I20" s="67" t="str">
        <f>IF(SUM(I16:I19)&gt;=12,SUM(I16:I19),"ERRORE")</f>
        <v>ERRORE</v>
      </c>
      <c r="J20" s="68"/>
      <c r="K20" s="68"/>
    </row>
    <row r="21" spans="1:12" ht="25.5" x14ac:dyDescent="0.2">
      <c r="A21" s="30" t="s">
        <v>29</v>
      </c>
      <c r="B21" s="33">
        <v>1</v>
      </c>
      <c r="C21" s="43" t="s">
        <v>106</v>
      </c>
      <c r="D21" s="44" t="s">
        <v>18</v>
      </c>
      <c r="E21" s="29"/>
      <c r="F21" s="47">
        <v>6</v>
      </c>
      <c r="G21" s="48" t="s">
        <v>1</v>
      </c>
      <c r="H21" s="5" t="str">
        <f>IF(AND($G21="a",$E21="X"),$F21,"")</f>
        <v/>
      </c>
      <c r="I21" s="5" t="str">
        <f>IF(AND($G21="b",$E21="X"),$F21,"")</f>
        <v/>
      </c>
      <c r="J21" s="6" t="str">
        <f t="shared" ref="J21:J27" si="8">IF(AND($G21="c",$E21="X"),$F21,"")</f>
        <v/>
      </c>
      <c r="K21" s="5" t="str">
        <f>IF(AND($G21="d",$E21="X"),$F21,"")</f>
        <v/>
      </c>
    </row>
    <row r="22" spans="1:12" x14ac:dyDescent="0.2">
      <c r="A22" s="30" t="s">
        <v>30</v>
      </c>
      <c r="B22" s="33">
        <v>1</v>
      </c>
      <c r="C22" s="43" t="s">
        <v>111</v>
      </c>
      <c r="D22" s="44" t="s">
        <v>18</v>
      </c>
      <c r="E22" s="29"/>
      <c r="F22" s="47">
        <v>6</v>
      </c>
      <c r="G22" s="48" t="s">
        <v>1</v>
      </c>
      <c r="H22" s="5"/>
      <c r="I22" s="5" t="str">
        <f>IF(AND($G22="b",$E22="X"),$F22,"")</f>
        <v/>
      </c>
      <c r="J22" s="6" t="str">
        <f t="shared" si="8"/>
        <v/>
      </c>
      <c r="K22" s="5"/>
    </row>
    <row r="23" spans="1:12" ht="25.5" x14ac:dyDescent="0.2">
      <c r="A23" s="30" t="s">
        <v>30</v>
      </c>
      <c r="B23" s="33">
        <v>2</v>
      </c>
      <c r="C23" s="43" t="s">
        <v>86</v>
      </c>
      <c r="D23" s="44" t="s">
        <v>19</v>
      </c>
      <c r="E23" s="29"/>
      <c r="F23" s="47">
        <v>6</v>
      </c>
      <c r="G23" s="48" t="s">
        <v>1</v>
      </c>
      <c r="H23" s="5"/>
      <c r="I23" s="5"/>
      <c r="J23" s="6" t="str">
        <f t="shared" si="8"/>
        <v/>
      </c>
      <c r="K23" s="5"/>
    </row>
    <row r="24" spans="1:12" ht="25.5" x14ac:dyDescent="0.2">
      <c r="A24" s="58" t="s">
        <v>30</v>
      </c>
      <c r="B24" s="59">
        <v>2</v>
      </c>
      <c r="C24" s="41" t="s">
        <v>98</v>
      </c>
      <c r="D24" s="95" t="s">
        <v>18</v>
      </c>
      <c r="E24" s="51"/>
      <c r="F24" s="52">
        <v>6</v>
      </c>
      <c r="G24" s="46" t="s">
        <v>1</v>
      </c>
      <c r="H24" s="6" t="str">
        <f>IF(AND($G24="a",$E24="X"),$F24,"")</f>
        <v/>
      </c>
      <c r="I24" s="6" t="str">
        <f>IF(AND($G24="b",$E24="X"),$F24,"")</f>
        <v/>
      </c>
      <c r="J24" s="6" t="str">
        <f t="shared" si="8"/>
        <v/>
      </c>
      <c r="K24" s="6" t="str">
        <f>IF(AND($G24="d",$E24="X"),$F24,"")</f>
        <v/>
      </c>
    </row>
    <row r="25" spans="1:12" x14ac:dyDescent="0.2">
      <c r="A25" s="30"/>
      <c r="B25" s="33"/>
      <c r="C25" s="34" t="s">
        <v>26</v>
      </c>
      <c r="D25" s="23"/>
      <c r="E25" s="28"/>
      <c r="F25" s="8"/>
      <c r="G25" s="35" t="s">
        <v>1</v>
      </c>
      <c r="H25" s="6" t="str">
        <f t="shared" ref="H25:H27" si="9">IF(AND($G25="a",$E25="X"),$F25,"")</f>
        <v/>
      </c>
      <c r="I25" s="6" t="str">
        <f t="shared" ref="I25:I27" si="10">IF(AND($G25="b",$E25="X"),$F25,"")</f>
        <v/>
      </c>
      <c r="J25" s="6" t="str">
        <f t="shared" si="8"/>
        <v/>
      </c>
      <c r="K25" s="6" t="str">
        <f t="shared" ref="K25:K27" si="11">IF(AND($G25="d",$E25="X"),$F25,"")</f>
        <v/>
      </c>
    </row>
    <row r="26" spans="1:12" x14ac:dyDescent="0.2">
      <c r="A26" s="30"/>
      <c r="B26" s="33"/>
      <c r="C26" s="34" t="s">
        <v>34</v>
      </c>
      <c r="D26" s="23"/>
      <c r="E26" s="28"/>
      <c r="F26" s="8"/>
      <c r="G26" s="35" t="s">
        <v>1</v>
      </c>
      <c r="H26" s="6" t="str">
        <f t="shared" si="9"/>
        <v/>
      </c>
      <c r="I26" s="6" t="str">
        <f t="shared" si="10"/>
        <v/>
      </c>
      <c r="J26" s="6" t="str">
        <f t="shared" si="8"/>
        <v/>
      </c>
      <c r="K26" s="6" t="str">
        <f t="shared" si="11"/>
        <v/>
      </c>
    </row>
    <row r="27" spans="1:12" ht="13.5" thickBot="1" x14ac:dyDescent="0.25">
      <c r="A27" s="30"/>
      <c r="B27" s="33"/>
      <c r="C27" s="36" t="s">
        <v>33</v>
      </c>
      <c r="D27" s="37"/>
      <c r="E27" s="38"/>
      <c r="F27" s="39"/>
      <c r="G27" s="35" t="s">
        <v>1</v>
      </c>
      <c r="H27" s="40" t="str">
        <f t="shared" si="9"/>
        <v/>
      </c>
      <c r="I27" s="40" t="str">
        <f t="shared" si="10"/>
        <v/>
      </c>
      <c r="J27" s="6" t="str">
        <f t="shared" si="8"/>
        <v/>
      </c>
      <c r="K27" s="40" t="str">
        <f t="shared" si="11"/>
        <v/>
      </c>
    </row>
    <row r="28" spans="1:12" ht="13.5" thickBot="1" x14ac:dyDescent="0.25">
      <c r="A28" s="30"/>
      <c r="B28" s="33"/>
      <c r="C28" s="56" t="s">
        <v>0</v>
      </c>
      <c r="D28" s="14"/>
      <c r="E28" s="9" t="s">
        <v>10</v>
      </c>
      <c r="F28" s="9">
        <v>24</v>
      </c>
      <c r="G28" s="9" t="s">
        <v>6</v>
      </c>
      <c r="H28" s="7" t="str">
        <f t="shared" ref="H28:H29" si="12">IF(AND($G28="b",$E28="X"),$F28,"")</f>
        <v/>
      </c>
      <c r="I28" s="7" t="str">
        <f t="shared" ref="I28" si="13">IF(AND($G28="c",$E28="X"),$F28,"")</f>
        <v/>
      </c>
      <c r="J28" s="7" t="str">
        <f>IF(AND($G28="c",$E28="X"),$F28,"")</f>
        <v/>
      </c>
      <c r="K28" s="7">
        <f>IF(AND($G28="d",$E28="X"),$F28,"")</f>
        <v>24</v>
      </c>
    </row>
    <row r="29" spans="1:12" ht="29.1" customHeight="1" thickBot="1" x14ac:dyDescent="0.25">
      <c r="A29" s="30"/>
      <c r="B29" s="55"/>
      <c r="C29" s="57" t="s">
        <v>50</v>
      </c>
      <c r="D29" s="15"/>
      <c r="E29" s="9" t="s">
        <v>10</v>
      </c>
      <c r="F29" s="9">
        <v>3</v>
      </c>
      <c r="G29" s="9" t="s">
        <v>6</v>
      </c>
      <c r="H29" s="7" t="str">
        <f t="shared" si="12"/>
        <v/>
      </c>
      <c r="I29" s="7" t="str">
        <f>IF(AND($G29="b",$E29="X"),$F29,"")</f>
        <v/>
      </c>
      <c r="J29" s="7" t="str">
        <f>IF(AND($G29="c",$E29="X"),$F29,"")</f>
        <v/>
      </c>
      <c r="K29" s="7">
        <f>IF(AND($G29="d",$E29="X"),$F29,"")</f>
        <v>3</v>
      </c>
    </row>
    <row r="30" spans="1:12" ht="38.1" customHeight="1" thickBot="1" x14ac:dyDescent="0.25">
      <c r="C30" s="71" t="s">
        <v>37</v>
      </c>
      <c r="D30" s="11"/>
      <c r="E30" s="126" t="s">
        <v>3</v>
      </c>
      <c r="F30" s="127"/>
      <c r="G30" s="128"/>
      <c r="H30" s="24">
        <f>IF(SUM(H6:H14)&gt;=60,SUM(H6:H14),"ERRORE")</f>
        <v>69</v>
      </c>
      <c r="I30" s="24" t="str">
        <f>IF(SUM(I16:I19)&gt;=12,SUM(I16:I19),"ERRORE")</f>
        <v>ERRORE</v>
      </c>
      <c r="J30" s="24">
        <f>SUM(J21:J27,J16:J19)</f>
        <v>0</v>
      </c>
      <c r="K30" s="24">
        <f>SUM(K6:K29)</f>
        <v>27</v>
      </c>
      <c r="L30" s="25" t="e">
        <f>IF((H30+I30+J30+K30)&gt;=120,(H30+I30+J30+K30), "ERRORE")</f>
        <v>#VALUE!</v>
      </c>
    </row>
    <row r="31" spans="1:12" ht="38.1" customHeight="1" thickBot="1" x14ac:dyDescent="0.25">
      <c r="C31" s="71" t="s">
        <v>51</v>
      </c>
      <c r="D31" s="11"/>
      <c r="E31" s="105" t="s">
        <v>7</v>
      </c>
      <c r="F31" s="106"/>
      <c r="G31" s="107"/>
      <c r="H31" s="4">
        <v>63</v>
      </c>
      <c r="I31" s="4">
        <v>15</v>
      </c>
      <c r="J31" s="4"/>
      <c r="K31" s="4">
        <v>27</v>
      </c>
      <c r="L31" s="4">
        <v>120</v>
      </c>
    </row>
    <row r="32" spans="1:12" ht="38.1" customHeight="1" thickBot="1" x14ac:dyDescent="0.25">
      <c r="C32" s="71" t="s">
        <v>96</v>
      </c>
      <c r="D32" s="11"/>
      <c r="E32" s="105" t="s">
        <v>8</v>
      </c>
      <c r="F32" s="106"/>
      <c r="G32" s="107"/>
      <c r="H32" s="3"/>
      <c r="I32" s="3"/>
      <c r="J32" s="3"/>
      <c r="K32" s="3">
        <v>27</v>
      </c>
      <c r="L32" s="3">
        <v>150</v>
      </c>
    </row>
    <row r="33" spans="3:11" ht="38.1" customHeight="1" thickBot="1" x14ac:dyDescent="0.25">
      <c r="C33" s="12" t="s">
        <v>24</v>
      </c>
      <c r="D33" s="16"/>
      <c r="F33" s="1"/>
      <c r="G33" s="1"/>
      <c r="H33" s="1"/>
      <c r="I33" s="1"/>
      <c r="J33" s="1"/>
      <c r="K33" s="1"/>
    </row>
    <row r="34" spans="3:11" x14ac:dyDescent="0.2">
      <c r="C34" s="11"/>
      <c r="D34" s="11"/>
    </row>
  </sheetData>
  <mergeCells count="13">
    <mergeCell ref="E30:G30"/>
    <mergeCell ref="E31:G31"/>
    <mergeCell ref="E32:G32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3"/>
  <sheetViews>
    <sheetView zoomScale="115" zoomScaleNormal="115" zoomScalePageLayoutView="117" workbookViewId="0">
      <pane ySplit="5" topLeftCell="A26" activePane="bottomLeft" state="frozen"/>
      <selection pane="bottomLeft" activeCell="C32" sqref="C32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0.1406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29" t="s">
        <v>112</v>
      </c>
      <c r="D1" s="118"/>
      <c r="E1" s="118"/>
      <c r="F1" s="118"/>
      <c r="G1" s="118"/>
      <c r="H1" s="118"/>
      <c r="I1" s="118"/>
      <c r="J1" s="118"/>
      <c r="K1" s="119"/>
    </row>
    <row r="2" spans="1:11" ht="28.5" customHeight="1" thickBot="1" x14ac:dyDescent="0.25">
      <c r="B2" s="32"/>
      <c r="C2" s="26"/>
      <c r="D2" s="120" t="s">
        <v>14</v>
      </c>
      <c r="E2" s="121"/>
      <c r="F2" s="121"/>
      <c r="G2" s="122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3" t="s">
        <v>16</v>
      </c>
      <c r="E3" s="124"/>
      <c r="F3" s="124"/>
      <c r="G3" s="125"/>
      <c r="H3" s="17"/>
      <c r="I3" s="18"/>
      <c r="J3" s="18"/>
      <c r="K3" s="10"/>
    </row>
    <row r="4" spans="1:11" ht="28.5" customHeight="1" thickBot="1" x14ac:dyDescent="0.25">
      <c r="A4" s="108" t="s">
        <v>27</v>
      </c>
      <c r="B4" s="109" t="s">
        <v>28</v>
      </c>
      <c r="C4" s="110" t="s">
        <v>25</v>
      </c>
      <c r="D4" s="110" t="s">
        <v>22</v>
      </c>
      <c r="E4" s="115"/>
      <c r="F4" s="113" t="s">
        <v>23</v>
      </c>
      <c r="G4" s="112"/>
      <c r="H4" s="19" t="s">
        <v>4</v>
      </c>
      <c r="I4" s="20" t="s">
        <v>72</v>
      </c>
      <c r="J4" s="12" t="s">
        <v>11</v>
      </c>
      <c r="K4" s="21"/>
    </row>
    <row r="5" spans="1:11" ht="13.5" thickBot="1" x14ac:dyDescent="0.25">
      <c r="A5" s="108"/>
      <c r="B5" s="109"/>
      <c r="C5" s="111"/>
      <c r="D5" s="111"/>
      <c r="E5" s="116"/>
      <c r="F5" s="114"/>
      <c r="G5" s="111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5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3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ht="25.5" x14ac:dyDescent="0.2">
      <c r="A7" s="30" t="s">
        <v>29</v>
      </c>
      <c r="B7" s="33">
        <v>1</v>
      </c>
      <c r="C7" s="41" t="s">
        <v>62</v>
      </c>
      <c r="D7" s="42" t="s">
        <v>18</v>
      </c>
      <c r="E7" s="28" t="s">
        <v>10</v>
      </c>
      <c r="F7" s="45">
        <v>9</v>
      </c>
      <c r="G7" s="46" t="s">
        <v>31</v>
      </c>
      <c r="H7" s="5">
        <f t="shared" si="0"/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30" t="s">
        <v>29</v>
      </c>
      <c r="B8" s="6">
        <v>1</v>
      </c>
      <c r="C8" s="44" t="s">
        <v>41</v>
      </c>
      <c r="D8" s="42" t="s">
        <v>18</v>
      </c>
      <c r="E8" s="28" t="s">
        <v>10</v>
      </c>
      <c r="F8" s="45">
        <v>9</v>
      </c>
      <c r="G8" s="46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x14ac:dyDescent="0.2">
      <c r="A9" s="30" t="s">
        <v>29</v>
      </c>
      <c r="B9" s="33">
        <v>2</v>
      </c>
      <c r="C9" s="41" t="s">
        <v>9</v>
      </c>
      <c r="D9" s="42" t="s">
        <v>18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x14ac:dyDescent="0.2">
      <c r="A10" s="30" t="s">
        <v>29</v>
      </c>
      <c r="B10" s="33">
        <v>2</v>
      </c>
      <c r="C10" s="34" t="s">
        <v>43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 t="shared" ref="I10:I12" si="1">IF(AND($G10="b",$E10="X"),$F10,"")</f>
        <v/>
      </c>
      <c r="J10" s="6" t="str">
        <f t="shared" ref="J10:J12" si="2">IF(AND($G10="c",$E10="X"),$F10,"")</f>
        <v/>
      </c>
      <c r="K10" s="6" t="str">
        <f t="shared" ref="K10:K12" si="3">IF(AND($G10="d",$E10="X"),$F10,"")</f>
        <v/>
      </c>
    </row>
    <row r="11" spans="1:11" ht="25.5" x14ac:dyDescent="0.2">
      <c r="A11" s="30" t="s">
        <v>29</v>
      </c>
      <c r="B11" s="33">
        <v>2</v>
      </c>
      <c r="C11" s="75" t="s">
        <v>67</v>
      </c>
      <c r="D11" s="74" t="s">
        <v>18</v>
      </c>
      <c r="E11" s="28" t="s">
        <v>10</v>
      </c>
      <c r="F11" s="45">
        <v>9</v>
      </c>
      <c r="G11" s="46" t="s">
        <v>31</v>
      </c>
      <c r="H11" s="5">
        <f t="shared" si="0"/>
        <v>9</v>
      </c>
      <c r="I11" s="6" t="str">
        <f t="shared" si="1"/>
        <v/>
      </c>
      <c r="J11" s="6" t="str">
        <f t="shared" si="2"/>
        <v/>
      </c>
      <c r="K11" s="6" t="str">
        <f t="shared" si="3"/>
        <v/>
      </c>
    </row>
    <row r="12" spans="1:11" ht="22.9" customHeight="1" x14ac:dyDescent="0.2">
      <c r="A12" s="58" t="s">
        <v>30</v>
      </c>
      <c r="B12" s="59">
        <v>2</v>
      </c>
      <c r="C12" s="73" t="s">
        <v>64</v>
      </c>
      <c r="D12" s="74" t="s">
        <v>17</v>
      </c>
      <c r="E12" s="51" t="s">
        <v>10</v>
      </c>
      <c r="F12" s="52">
        <v>6</v>
      </c>
      <c r="G12" s="79" t="s">
        <v>31</v>
      </c>
      <c r="H12" s="5">
        <f t="shared" si="0"/>
        <v>6</v>
      </c>
      <c r="I12" s="54" t="str">
        <f t="shared" si="1"/>
        <v/>
      </c>
      <c r="J12" s="54" t="str">
        <f t="shared" si="2"/>
        <v/>
      </c>
      <c r="K12" s="54" t="str">
        <f t="shared" si="3"/>
        <v/>
      </c>
    </row>
    <row r="13" spans="1:11" ht="13.5" thickBot="1" x14ac:dyDescent="0.25">
      <c r="A13" s="72" t="s">
        <v>30</v>
      </c>
      <c r="B13" s="59">
        <v>1</v>
      </c>
      <c r="C13" s="49" t="s">
        <v>95</v>
      </c>
      <c r="D13" s="50" t="s">
        <v>18</v>
      </c>
      <c r="E13" s="51" t="s">
        <v>10</v>
      </c>
      <c r="F13" s="52">
        <v>6</v>
      </c>
      <c r="G13" s="53" t="s">
        <v>31</v>
      </c>
      <c r="H13" s="5">
        <f t="shared" si="0"/>
        <v>6</v>
      </c>
      <c r="I13" s="54" t="str">
        <f>IF(AND($G13="b",$E13="X"),$F13,"")</f>
        <v/>
      </c>
      <c r="J13" s="54" t="str">
        <f>IF(AND($G13="c",$E13="X"),$F13,"")</f>
        <v/>
      </c>
      <c r="K13" s="54" t="str">
        <f>IF(AND($G13="d",$E13="X"),$F13,"")</f>
        <v/>
      </c>
    </row>
    <row r="14" spans="1:11" ht="13.5" thickBot="1" x14ac:dyDescent="0.25">
      <c r="A14" s="30"/>
      <c r="B14" s="6"/>
      <c r="C14" s="62" t="s">
        <v>65</v>
      </c>
      <c r="D14" s="63"/>
      <c r="E14" s="64"/>
      <c r="F14" s="65"/>
      <c r="G14" s="66"/>
      <c r="H14" s="67">
        <f>SUM(H6:H13)</f>
        <v>66</v>
      </c>
      <c r="I14" s="68"/>
      <c r="J14" s="68"/>
      <c r="K14" s="68"/>
    </row>
    <row r="15" spans="1:11" ht="29.1" customHeight="1" x14ac:dyDescent="0.2">
      <c r="A15" s="76" t="s">
        <v>29</v>
      </c>
      <c r="B15" s="61">
        <v>2</v>
      </c>
      <c r="C15" s="77" t="s">
        <v>58</v>
      </c>
      <c r="D15" s="80" t="s">
        <v>66</v>
      </c>
      <c r="E15" s="82"/>
      <c r="F15" s="47">
        <v>6</v>
      </c>
      <c r="G15" s="48" t="s">
        <v>2</v>
      </c>
      <c r="H15" s="5" t="str">
        <f t="shared" ref="H15:H16" si="4">IF(AND($G15="a",$E15="X"),$F15,"")</f>
        <v/>
      </c>
      <c r="I15" s="5" t="str">
        <f t="shared" ref="I15:I16" si="5">IF(AND($G15="b",$E15="X"),$F15,"")</f>
        <v/>
      </c>
      <c r="J15" s="5" t="str">
        <f t="shared" ref="J15:J16" si="6">IF(AND($G15="c",$E15="X"),$F15,"")</f>
        <v/>
      </c>
      <c r="K15" s="5" t="str">
        <f t="shared" ref="K15:K16" si="7">IF(AND($G15="d",$E15="X"),$F15,"")</f>
        <v/>
      </c>
    </row>
    <row r="16" spans="1:11" ht="29.1" customHeight="1" x14ac:dyDescent="0.2">
      <c r="A16" s="86" t="s">
        <v>29</v>
      </c>
      <c r="B16" s="33">
        <v>2</v>
      </c>
      <c r="C16" s="87" t="s">
        <v>83</v>
      </c>
      <c r="D16" s="88" t="s">
        <v>66</v>
      </c>
      <c r="E16" s="82"/>
      <c r="F16" s="47">
        <v>6</v>
      </c>
      <c r="G16" s="48" t="s">
        <v>2</v>
      </c>
      <c r="H16" s="5" t="str">
        <f t="shared" si="4"/>
        <v/>
      </c>
      <c r="I16" s="5" t="str">
        <f t="shared" si="5"/>
        <v/>
      </c>
      <c r="J16" s="5" t="str">
        <f t="shared" si="6"/>
        <v/>
      </c>
      <c r="K16" s="5" t="str">
        <f t="shared" si="7"/>
        <v/>
      </c>
    </row>
    <row r="17" spans="1:12" ht="13.5" thickBot="1" x14ac:dyDescent="0.25">
      <c r="A17" s="58" t="s">
        <v>30</v>
      </c>
      <c r="B17" s="59">
        <v>1</v>
      </c>
      <c r="C17" s="78" t="s">
        <v>94</v>
      </c>
      <c r="D17" s="94" t="s">
        <v>92</v>
      </c>
      <c r="E17" s="83"/>
      <c r="F17" s="69">
        <v>6</v>
      </c>
      <c r="G17" s="91" t="s">
        <v>2</v>
      </c>
      <c r="H17" s="6" t="str">
        <f>IF(AND($G17="ab",$E17="X"),$F17/2,"")</f>
        <v/>
      </c>
      <c r="I17" s="70" t="str">
        <f>IF(AND($G17="ab",$E17="X"),$F17/2,"")</f>
        <v/>
      </c>
      <c r="J17" s="54" t="str">
        <f>IF(AND($G17="c",$E17="X"),$F17,"")</f>
        <v/>
      </c>
      <c r="K17" s="70" t="str">
        <f>IF(AND($G17="d",$E17="X"),$F17,"")</f>
        <v/>
      </c>
    </row>
    <row r="18" spans="1:12" ht="13.5" thickBot="1" x14ac:dyDescent="0.25">
      <c r="A18" s="30"/>
      <c r="B18" s="6"/>
      <c r="C18" s="62" t="s">
        <v>115</v>
      </c>
      <c r="D18" s="63"/>
      <c r="E18" s="64"/>
      <c r="F18" s="65"/>
      <c r="G18" s="66"/>
      <c r="H18" s="68"/>
      <c r="I18" s="67" t="str">
        <f>IF(SUM(I15:I17)&gt;=12,SUM(I15:I17),"ERRORE")</f>
        <v>ERRORE</v>
      </c>
      <c r="J18" s="68"/>
      <c r="K18" s="68"/>
    </row>
    <row r="19" spans="1:12" ht="25.5" x14ac:dyDescent="0.2">
      <c r="A19" s="30" t="s">
        <v>30</v>
      </c>
      <c r="B19" s="33">
        <v>1</v>
      </c>
      <c r="C19" s="77" t="s">
        <v>68</v>
      </c>
      <c r="D19" s="80" t="s">
        <v>18</v>
      </c>
      <c r="E19" s="82"/>
      <c r="F19" s="47">
        <v>6</v>
      </c>
      <c r="G19" s="48" t="s">
        <v>1</v>
      </c>
      <c r="H19" s="5" t="str">
        <f>IF(AND($G19="a",$E19="X"),$F19,"")</f>
        <v/>
      </c>
      <c r="I19" s="5" t="str">
        <f>IF(AND($G19="b",$E19="X"),$F19,"")</f>
        <v/>
      </c>
      <c r="J19" s="5" t="str">
        <f>IF(AND($G19="c",$E19="X"),$F19,"")</f>
        <v/>
      </c>
      <c r="K19" s="5" t="str">
        <f>IF(AND($G19="d",$E19="X"),$F19,"")</f>
        <v/>
      </c>
    </row>
    <row r="20" spans="1:12" ht="25.5" x14ac:dyDescent="0.2">
      <c r="A20" s="30" t="s">
        <v>29</v>
      </c>
      <c r="B20" s="33">
        <v>2</v>
      </c>
      <c r="C20" s="87" t="s">
        <v>108</v>
      </c>
      <c r="D20" s="23" t="s">
        <v>18</v>
      </c>
      <c r="E20" s="84"/>
      <c r="F20" s="8">
        <v>9</v>
      </c>
      <c r="G20" s="35" t="s">
        <v>1</v>
      </c>
      <c r="H20" s="6" t="str">
        <f t="shared" ref="H20:H26" si="8">IF(AND($G20="a",$E20="X"),$F20,"")</f>
        <v/>
      </c>
      <c r="I20" s="6" t="str">
        <f t="shared" ref="I20:I26" si="9">IF(AND($G20="b",$E20="X"),$F20,"")</f>
        <v/>
      </c>
      <c r="J20" s="5" t="str">
        <f t="shared" ref="J20:J26" si="10">IF(AND($G20="c",$E20="X"),$F20,"")</f>
        <v/>
      </c>
      <c r="K20" s="6" t="str">
        <f t="shared" ref="K20:K26" si="11">IF(AND($G20="d",$E20="X"),$F20,"")</f>
        <v/>
      </c>
    </row>
    <row r="21" spans="1:12" ht="38.25" x14ac:dyDescent="0.2">
      <c r="A21" s="30" t="s">
        <v>29</v>
      </c>
      <c r="B21" s="33">
        <v>2</v>
      </c>
      <c r="C21" s="87" t="s">
        <v>113</v>
      </c>
      <c r="D21" s="23" t="s">
        <v>114</v>
      </c>
      <c r="E21" s="84"/>
      <c r="F21" s="8">
        <v>6</v>
      </c>
      <c r="G21" s="35" t="s">
        <v>1</v>
      </c>
      <c r="H21" s="6" t="str">
        <f t="shared" si="8"/>
        <v/>
      </c>
      <c r="I21" s="6" t="str">
        <f t="shared" si="9"/>
        <v/>
      </c>
      <c r="J21" s="5" t="str">
        <f t="shared" si="10"/>
        <v/>
      </c>
      <c r="K21" s="6" t="str">
        <f t="shared" si="11"/>
        <v/>
      </c>
    </row>
    <row r="22" spans="1:12" x14ac:dyDescent="0.2">
      <c r="A22" s="86" t="s">
        <v>30</v>
      </c>
      <c r="B22" s="33">
        <v>2</v>
      </c>
      <c r="C22" s="87" t="s">
        <v>40</v>
      </c>
      <c r="D22" s="88" t="s">
        <v>18</v>
      </c>
      <c r="E22" s="84"/>
      <c r="F22" s="8">
        <v>6</v>
      </c>
      <c r="G22" s="89" t="s">
        <v>1</v>
      </c>
      <c r="H22" s="6"/>
      <c r="I22" s="6"/>
      <c r="J22" s="5" t="str">
        <f t="shared" si="10"/>
        <v/>
      </c>
      <c r="K22" s="6"/>
    </row>
    <row r="23" spans="1:12" x14ac:dyDescent="0.2">
      <c r="A23" s="30" t="s">
        <v>29</v>
      </c>
      <c r="B23" s="33">
        <v>1</v>
      </c>
      <c r="C23" s="43" t="s">
        <v>101</v>
      </c>
      <c r="D23" s="44" t="s">
        <v>35</v>
      </c>
      <c r="E23" s="28"/>
      <c r="F23" s="45">
        <v>9</v>
      </c>
      <c r="G23" s="48" t="s">
        <v>1</v>
      </c>
      <c r="H23" s="6"/>
      <c r="I23" s="6"/>
      <c r="J23" s="5"/>
      <c r="K23" s="6"/>
    </row>
    <row r="24" spans="1:12" x14ac:dyDescent="0.2">
      <c r="A24" s="30"/>
      <c r="B24" s="33"/>
      <c r="C24" s="34" t="s">
        <v>26</v>
      </c>
      <c r="D24" s="23"/>
      <c r="E24" s="28"/>
      <c r="F24" s="8"/>
      <c r="G24" s="35" t="s">
        <v>1</v>
      </c>
      <c r="H24" s="6" t="str">
        <f t="shared" si="8"/>
        <v/>
      </c>
      <c r="I24" s="6" t="str">
        <f t="shared" si="9"/>
        <v/>
      </c>
      <c r="J24" s="5" t="str">
        <f t="shared" si="10"/>
        <v/>
      </c>
      <c r="K24" s="6" t="str">
        <f t="shared" si="11"/>
        <v/>
      </c>
    </row>
    <row r="25" spans="1:12" x14ac:dyDescent="0.2">
      <c r="A25" s="30"/>
      <c r="B25" s="33"/>
      <c r="C25" s="34" t="s">
        <v>34</v>
      </c>
      <c r="D25" s="23"/>
      <c r="E25" s="28"/>
      <c r="F25" s="8"/>
      <c r="G25" s="35" t="s">
        <v>1</v>
      </c>
      <c r="H25" s="6" t="str">
        <f t="shared" si="8"/>
        <v/>
      </c>
      <c r="I25" s="6" t="str">
        <f t="shared" si="9"/>
        <v/>
      </c>
      <c r="J25" s="5" t="str">
        <f t="shared" si="10"/>
        <v/>
      </c>
      <c r="K25" s="6" t="str">
        <f t="shared" si="11"/>
        <v/>
      </c>
    </row>
    <row r="26" spans="1:12" ht="13.5" thickBot="1" x14ac:dyDescent="0.25">
      <c r="A26" s="30"/>
      <c r="B26" s="33"/>
      <c r="C26" s="36" t="s">
        <v>33</v>
      </c>
      <c r="D26" s="37"/>
      <c r="E26" s="38"/>
      <c r="F26" s="39"/>
      <c r="G26" s="35" t="s">
        <v>1</v>
      </c>
      <c r="H26" s="40" t="str">
        <f t="shared" si="8"/>
        <v/>
      </c>
      <c r="I26" s="40" t="str">
        <f t="shared" si="9"/>
        <v/>
      </c>
      <c r="J26" s="5" t="str">
        <f t="shared" si="10"/>
        <v/>
      </c>
      <c r="K26" s="40" t="str">
        <f t="shared" si="11"/>
        <v/>
      </c>
    </row>
    <row r="27" spans="1:12" ht="13.5" thickBot="1" x14ac:dyDescent="0.25">
      <c r="A27" s="30"/>
      <c r="B27" s="33"/>
      <c r="C27" s="56" t="s">
        <v>0</v>
      </c>
      <c r="D27" s="14"/>
      <c r="E27" s="9" t="s">
        <v>10</v>
      </c>
      <c r="F27" s="9">
        <v>24</v>
      </c>
      <c r="G27" s="9" t="s">
        <v>6</v>
      </c>
      <c r="H27" s="7" t="str">
        <f t="shared" ref="H27:H28" si="12">IF(AND($G27="b",$E27="X"),$F27,"")</f>
        <v/>
      </c>
      <c r="I27" s="7" t="str">
        <f t="shared" ref="I27" si="13">IF(AND($G27="c",$E27="X"),$F27,"")</f>
        <v/>
      </c>
      <c r="J27" s="7" t="str">
        <f>IF(AND($G27="c",$E27="X"),$F27,"")</f>
        <v/>
      </c>
      <c r="K27" s="7">
        <f>IF(AND($G27="d",$E27="X"),$F27,"")</f>
        <v>24</v>
      </c>
    </row>
    <row r="28" spans="1:12" ht="29.1" customHeight="1" thickBot="1" x14ac:dyDescent="0.25">
      <c r="A28" s="30"/>
      <c r="B28" s="55"/>
      <c r="C28" s="57" t="s">
        <v>50</v>
      </c>
      <c r="D28" s="15"/>
      <c r="E28" s="9" t="s">
        <v>10</v>
      </c>
      <c r="F28" s="9">
        <v>3</v>
      </c>
      <c r="G28" s="9" t="s">
        <v>6</v>
      </c>
      <c r="H28" s="7" t="str">
        <f t="shared" si="12"/>
        <v/>
      </c>
      <c r="I28" s="7" t="str">
        <f>IF(AND($G28="b",$E28="X"),$F28,"")</f>
        <v/>
      </c>
      <c r="J28" s="7" t="str">
        <f>IF(AND($G28="c",$E28="X"),$F28,"")</f>
        <v/>
      </c>
      <c r="K28" s="7">
        <f>IF(AND($G28="d",$E28="X"),$F28,"")</f>
        <v>3</v>
      </c>
    </row>
    <row r="29" spans="1:12" ht="38.1" customHeight="1" thickBot="1" x14ac:dyDescent="0.25">
      <c r="C29" s="71" t="s">
        <v>37</v>
      </c>
      <c r="D29" s="11"/>
      <c r="E29" s="126" t="s">
        <v>3</v>
      </c>
      <c r="F29" s="127"/>
      <c r="G29" s="128"/>
      <c r="H29" s="24">
        <f>IF(SUM(H6:H13)&gt;=60,SUM(H6:H13),"ERRORE")</f>
        <v>66</v>
      </c>
      <c r="I29" s="24" t="str">
        <f>IF(SUM(I15:I17,I6:I13)&gt;=12,SUM(I15:I17,I6:I13),"ERRORE")</f>
        <v>ERRORE</v>
      </c>
      <c r="J29" s="24">
        <f>SUM(J19:J26,J15:J17)</f>
        <v>0</v>
      </c>
      <c r="K29" s="24">
        <f>SUM(K6:K28)</f>
        <v>27</v>
      </c>
      <c r="L29" s="25" t="e">
        <f>IF((H29+I29+J29+K29)&gt;=120,(H29+I29+J29+K29), "ERRORE")</f>
        <v>#VALUE!</v>
      </c>
    </row>
    <row r="30" spans="1:12" ht="38.1" customHeight="1" thickBot="1" x14ac:dyDescent="0.25">
      <c r="C30" s="71" t="s">
        <v>51</v>
      </c>
      <c r="D30" s="11"/>
      <c r="E30" s="105" t="s">
        <v>7</v>
      </c>
      <c r="F30" s="106"/>
      <c r="G30" s="107"/>
      <c r="H30" s="4">
        <v>60</v>
      </c>
      <c r="I30" s="4">
        <v>12</v>
      </c>
      <c r="J30" s="4"/>
      <c r="K30" s="4">
        <v>27</v>
      </c>
      <c r="L30" s="4">
        <v>120</v>
      </c>
    </row>
    <row r="31" spans="1:12" ht="38.1" customHeight="1" thickBot="1" x14ac:dyDescent="0.25">
      <c r="C31" s="85" t="s">
        <v>52</v>
      </c>
      <c r="D31" s="11"/>
      <c r="E31" s="105" t="s">
        <v>8</v>
      </c>
      <c r="F31" s="106"/>
      <c r="G31" s="107"/>
      <c r="H31" s="3"/>
      <c r="I31" s="3"/>
      <c r="J31" s="3"/>
      <c r="K31" s="3">
        <v>27</v>
      </c>
      <c r="L31" s="3">
        <v>150</v>
      </c>
    </row>
    <row r="32" spans="1:12" ht="38.1" customHeight="1" thickBot="1" x14ac:dyDescent="0.25">
      <c r="C32" s="12" t="s">
        <v>24</v>
      </c>
      <c r="D32" s="16"/>
      <c r="F32" s="1"/>
      <c r="G32" s="1"/>
      <c r="H32" s="1"/>
      <c r="I32" s="1"/>
      <c r="J32" s="1"/>
      <c r="K32" s="1"/>
    </row>
    <row r="33" spans="3:4" x14ac:dyDescent="0.2">
      <c r="C33" s="11"/>
      <c r="D33" s="11"/>
    </row>
  </sheetData>
  <mergeCells count="13">
    <mergeCell ref="E29:G29"/>
    <mergeCell ref="E30:G30"/>
    <mergeCell ref="E31:G31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zoomScale="130" zoomScaleNormal="130" zoomScalePageLayoutView="117" workbookViewId="0">
      <pane ySplit="5" topLeftCell="A6" activePane="bottomLeft" state="frozen"/>
      <selection pane="bottomLeft" activeCell="M5" sqref="M5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0.1406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29" t="s">
        <v>117</v>
      </c>
      <c r="D1" s="118"/>
      <c r="E1" s="118"/>
      <c r="F1" s="118"/>
      <c r="G1" s="118"/>
      <c r="H1" s="118"/>
      <c r="I1" s="118"/>
      <c r="J1" s="118"/>
      <c r="K1" s="119"/>
    </row>
    <row r="2" spans="1:11" ht="28.5" customHeight="1" thickBot="1" x14ac:dyDescent="0.25">
      <c r="B2" s="32"/>
      <c r="C2" s="26"/>
      <c r="D2" s="120" t="s">
        <v>14</v>
      </c>
      <c r="E2" s="121"/>
      <c r="F2" s="121"/>
      <c r="G2" s="122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3" t="s">
        <v>16</v>
      </c>
      <c r="E3" s="124"/>
      <c r="F3" s="124"/>
      <c r="G3" s="125"/>
      <c r="H3" s="17"/>
      <c r="I3" s="18"/>
      <c r="J3" s="18"/>
      <c r="K3" s="10"/>
    </row>
    <row r="4" spans="1:11" ht="28.5" customHeight="1" thickBot="1" x14ac:dyDescent="0.25">
      <c r="A4" s="108" t="s">
        <v>27</v>
      </c>
      <c r="B4" s="109" t="s">
        <v>28</v>
      </c>
      <c r="C4" s="110" t="s">
        <v>25</v>
      </c>
      <c r="D4" s="110" t="s">
        <v>22</v>
      </c>
      <c r="E4" s="115"/>
      <c r="F4" s="113" t="s">
        <v>23</v>
      </c>
      <c r="G4" s="112"/>
      <c r="H4" s="19" t="s">
        <v>4</v>
      </c>
      <c r="I4" s="20" t="s">
        <v>72</v>
      </c>
      <c r="J4" s="12" t="s">
        <v>11</v>
      </c>
      <c r="K4" s="21"/>
    </row>
    <row r="5" spans="1:11" ht="13.5" thickBot="1" x14ac:dyDescent="0.25">
      <c r="A5" s="108"/>
      <c r="B5" s="109"/>
      <c r="C5" s="111"/>
      <c r="D5" s="111"/>
      <c r="E5" s="116"/>
      <c r="F5" s="114"/>
      <c r="G5" s="111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41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5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x14ac:dyDescent="0.2">
      <c r="A7" s="86" t="s">
        <v>29</v>
      </c>
      <c r="B7" s="101" t="s">
        <v>29</v>
      </c>
      <c r="C7" s="75" t="s">
        <v>5</v>
      </c>
      <c r="D7" s="50" t="s">
        <v>18</v>
      </c>
      <c r="E7" s="51" t="s">
        <v>10</v>
      </c>
      <c r="F7" s="52">
        <v>9</v>
      </c>
      <c r="G7" s="53" t="s">
        <v>31</v>
      </c>
      <c r="H7" s="5">
        <f t="shared" si="0"/>
        <v>9</v>
      </c>
      <c r="I7" s="54" t="str">
        <f>IF(AND($G7="b",$E7="X"),$F7,"")</f>
        <v/>
      </c>
      <c r="J7" s="54" t="str">
        <f>IF(AND($G7="c",$E7="X"),$F7,"")</f>
        <v/>
      </c>
      <c r="K7" s="54" t="str">
        <f>IF(AND($G7="d",$E7="X"),$F7,"")</f>
        <v/>
      </c>
    </row>
    <row r="8" spans="1:11" ht="25.5" x14ac:dyDescent="0.2">
      <c r="A8" s="30" t="s">
        <v>29</v>
      </c>
      <c r="B8" s="33">
        <v>1</v>
      </c>
      <c r="C8" s="41" t="s">
        <v>12</v>
      </c>
      <c r="D8" s="42" t="s">
        <v>19</v>
      </c>
      <c r="E8" s="28" t="s">
        <v>10</v>
      </c>
      <c r="F8" s="45">
        <v>9</v>
      </c>
      <c r="G8" s="46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ht="25.5" x14ac:dyDescent="0.2">
      <c r="A9" s="30" t="s">
        <v>29</v>
      </c>
      <c r="B9" s="6">
        <v>1</v>
      </c>
      <c r="C9" s="44" t="s">
        <v>54</v>
      </c>
      <c r="D9" s="42" t="s">
        <v>19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x14ac:dyDescent="0.2">
      <c r="A10" s="86" t="s">
        <v>29</v>
      </c>
      <c r="B10" s="6">
        <v>2</v>
      </c>
      <c r="C10" s="80" t="s">
        <v>9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>IF(AND($G10="b",$E10="X"),$F10,"")</f>
        <v/>
      </c>
      <c r="J10" s="6" t="str">
        <f>IF(AND($G10="c",$E10="X"),$F10,"")</f>
        <v/>
      </c>
      <c r="K10" s="6" t="str">
        <f>IF(AND($G10="d",$E10="X"),$F10,"")</f>
        <v/>
      </c>
    </row>
    <row r="11" spans="1:11" ht="25.5" x14ac:dyDescent="0.2">
      <c r="A11" s="86" t="s">
        <v>29</v>
      </c>
      <c r="B11" s="33">
        <v>2</v>
      </c>
      <c r="C11" s="34" t="s">
        <v>60</v>
      </c>
      <c r="D11" s="42" t="s">
        <v>36</v>
      </c>
      <c r="E11" s="28" t="s">
        <v>10</v>
      </c>
      <c r="F11" s="45">
        <v>6</v>
      </c>
      <c r="G11" s="90" t="s">
        <v>2</v>
      </c>
      <c r="H11" s="5" t="str">
        <f t="shared" si="0"/>
        <v/>
      </c>
      <c r="I11" s="6">
        <f t="shared" ref="I11:I14" si="1">IF(AND($G11="b",$E11="X"),$F11,"")</f>
        <v>6</v>
      </c>
      <c r="J11" s="6" t="str">
        <f t="shared" ref="J11:J15" si="2">IF(AND($G11="c",$E11="X"),$F11,"")</f>
        <v/>
      </c>
      <c r="K11" s="6" t="str">
        <f t="shared" ref="K11:K15" si="3">IF(AND($G11="d",$E11="X"),$F11,"")</f>
        <v/>
      </c>
    </row>
    <row r="12" spans="1:11" x14ac:dyDescent="0.2">
      <c r="A12" s="58" t="s">
        <v>29</v>
      </c>
      <c r="B12" s="59">
        <v>2</v>
      </c>
      <c r="C12" s="49" t="s">
        <v>39</v>
      </c>
      <c r="D12" s="50" t="s">
        <v>18</v>
      </c>
      <c r="E12" s="92" t="s">
        <v>47</v>
      </c>
      <c r="F12" s="52">
        <v>6</v>
      </c>
      <c r="G12" s="79" t="s">
        <v>31</v>
      </c>
      <c r="H12" s="5">
        <f>IF(AND($G12="a",$E12="X"),$F12,"")</f>
        <v>6</v>
      </c>
      <c r="I12" s="54"/>
      <c r="J12" s="54" t="str">
        <f>IF(AND($G12="c",$E12="X"),$F12,"")</f>
        <v/>
      </c>
      <c r="K12" s="54" t="str">
        <f>IF(AND($G12="d",$E12="X"),$F12,"")</f>
        <v/>
      </c>
    </row>
    <row r="13" spans="1:11" x14ac:dyDescent="0.2">
      <c r="A13" s="30" t="s">
        <v>30</v>
      </c>
      <c r="B13" s="33">
        <v>1</v>
      </c>
      <c r="C13" s="41" t="s">
        <v>95</v>
      </c>
      <c r="D13" s="50" t="s">
        <v>18</v>
      </c>
      <c r="E13" s="84" t="s">
        <v>47</v>
      </c>
      <c r="F13" s="45">
        <v>6</v>
      </c>
      <c r="G13" s="90" t="s">
        <v>31</v>
      </c>
      <c r="H13" s="5">
        <f>IF(AND($G13="a",$E13="X"),$F13,"")</f>
        <v>6</v>
      </c>
      <c r="I13" s="54"/>
      <c r="J13" s="54" t="str">
        <f>IF(AND($G13="c",$E13="X"),$F13,"")</f>
        <v/>
      </c>
      <c r="K13" s="6" t="str">
        <f t="shared" si="3"/>
        <v/>
      </c>
    </row>
    <row r="14" spans="1:11" ht="25.5" x14ac:dyDescent="0.2">
      <c r="A14" s="58" t="s">
        <v>30</v>
      </c>
      <c r="B14" s="59">
        <v>1</v>
      </c>
      <c r="C14" s="49" t="s">
        <v>59</v>
      </c>
      <c r="D14" s="50" t="s">
        <v>61</v>
      </c>
      <c r="E14" s="92" t="s">
        <v>47</v>
      </c>
      <c r="F14" s="52">
        <v>9</v>
      </c>
      <c r="G14" s="79" t="s">
        <v>2</v>
      </c>
      <c r="H14" s="5" t="str">
        <f t="shared" si="0"/>
        <v/>
      </c>
      <c r="I14" s="6">
        <f t="shared" si="1"/>
        <v>9</v>
      </c>
      <c r="J14" s="54" t="str">
        <f t="shared" si="2"/>
        <v/>
      </c>
      <c r="K14" s="54" t="str">
        <f t="shared" si="3"/>
        <v/>
      </c>
    </row>
    <row r="15" spans="1:11" ht="26.25" thickBot="1" x14ac:dyDescent="0.25">
      <c r="A15" s="86" t="s">
        <v>30</v>
      </c>
      <c r="B15" s="33">
        <v>2</v>
      </c>
      <c r="C15" s="102" t="s">
        <v>64</v>
      </c>
      <c r="D15" s="42" t="s">
        <v>17</v>
      </c>
      <c r="E15" s="84" t="s">
        <v>47</v>
      </c>
      <c r="F15" s="45">
        <v>6</v>
      </c>
      <c r="G15" s="90" t="s">
        <v>31</v>
      </c>
      <c r="H15" s="5">
        <f t="shared" si="0"/>
        <v>6</v>
      </c>
      <c r="I15" s="54"/>
      <c r="J15" s="54" t="str">
        <f t="shared" si="2"/>
        <v/>
      </c>
      <c r="K15" s="54" t="str">
        <f t="shared" si="3"/>
        <v/>
      </c>
    </row>
    <row r="16" spans="1:11" ht="13.5" thickBot="1" x14ac:dyDescent="0.25">
      <c r="A16" s="30"/>
      <c r="B16" s="6"/>
      <c r="C16" s="62" t="s">
        <v>65</v>
      </c>
      <c r="D16" s="63"/>
      <c r="E16" s="64"/>
      <c r="F16" s="65"/>
      <c r="G16" s="66"/>
      <c r="H16" s="67">
        <f>SUM(H6:H15)</f>
        <v>63</v>
      </c>
      <c r="I16" s="68"/>
      <c r="J16" s="68"/>
      <c r="K16" s="68"/>
    </row>
    <row r="17" spans="1:12" ht="25.5" x14ac:dyDescent="0.2">
      <c r="A17" s="30" t="s">
        <v>29</v>
      </c>
      <c r="B17" s="33">
        <v>1</v>
      </c>
      <c r="C17" s="43" t="s">
        <v>106</v>
      </c>
      <c r="D17" s="44" t="s">
        <v>18</v>
      </c>
      <c r="E17" s="29"/>
      <c r="F17" s="47">
        <v>6</v>
      </c>
      <c r="G17" s="48" t="s">
        <v>1</v>
      </c>
      <c r="H17" s="6" t="str">
        <f>IF(AND($G17="a",$E17="X"),$F17,"")</f>
        <v/>
      </c>
      <c r="I17" s="6" t="str">
        <f>IF(AND($G17="b",$E17="X"),$F17,"")</f>
        <v/>
      </c>
      <c r="J17" s="5" t="str">
        <f>IF(AND($G17="c",$E17="X"),$F17,"")</f>
        <v/>
      </c>
      <c r="K17" s="6" t="str">
        <f>IF(AND($G17="d",$E17="X"),$F17,"")</f>
        <v/>
      </c>
    </row>
    <row r="18" spans="1:12" ht="29.1" customHeight="1" x14ac:dyDescent="0.2">
      <c r="A18" s="76" t="s">
        <v>29</v>
      </c>
      <c r="B18" s="33">
        <v>2</v>
      </c>
      <c r="C18" s="87" t="s">
        <v>85</v>
      </c>
      <c r="D18" s="94" t="s">
        <v>74</v>
      </c>
      <c r="E18" s="84"/>
      <c r="F18" s="45">
        <v>9</v>
      </c>
      <c r="G18" s="91" t="s">
        <v>1</v>
      </c>
      <c r="H18" s="5" t="str">
        <f>IF(AND($G18="a",$E18="X"),$F18,"")</f>
        <v/>
      </c>
      <c r="I18" s="5" t="str">
        <f>IF(AND($G18="b",$E18="X"),$F18,"")</f>
        <v/>
      </c>
      <c r="J18" s="5" t="str">
        <f>IF(AND($G18="c",$E18="X"),$F18,"")</f>
        <v/>
      </c>
      <c r="K18" s="5" t="str">
        <f>IF(AND($G18="d",$E18="X"),$F18,"")</f>
        <v/>
      </c>
    </row>
    <row r="19" spans="1:12" ht="29.1" customHeight="1" x14ac:dyDescent="0.2">
      <c r="A19" s="76" t="s">
        <v>30</v>
      </c>
      <c r="B19" s="33">
        <v>1</v>
      </c>
      <c r="C19" s="87" t="s">
        <v>68</v>
      </c>
      <c r="D19" s="95" t="s">
        <v>18</v>
      </c>
      <c r="E19" s="84"/>
      <c r="F19" s="45">
        <v>6</v>
      </c>
      <c r="G19" s="91" t="s">
        <v>1</v>
      </c>
      <c r="H19" s="5" t="str">
        <f>IF(AND($G19="a",$E19="X"),$F19,"")</f>
        <v/>
      </c>
      <c r="I19" s="5" t="str">
        <f>IF(AND($G19="b",$E19="X"),$F19,"")</f>
        <v/>
      </c>
      <c r="J19" s="5" t="str">
        <f>IF(AND($G19="c",$E19="X"),$F19,"")</f>
        <v/>
      </c>
      <c r="K19" s="5" t="str">
        <f>IF(AND($G19="d",$E19="X"),$F19,"")</f>
        <v/>
      </c>
    </row>
    <row r="20" spans="1:12" ht="29.1" customHeight="1" x14ac:dyDescent="0.2">
      <c r="A20" s="76" t="s">
        <v>30</v>
      </c>
      <c r="B20" s="33">
        <v>1</v>
      </c>
      <c r="C20" s="87" t="s">
        <v>91</v>
      </c>
      <c r="D20" s="44" t="s">
        <v>92</v>
      </c>
      <c r="E20" s="82"/>
      <c r="F20" s="47">
        <v>6</v>
      </c>
      <c r="G20" s="91" t="s">
        <v>1</v>
      </c>
      <c r="H20" s="5" t="str">
        <f>IF(AND($G20="a",$E20="X"),$F20,"")</f>
        <v/>
      </c>
      <c r="I20" s="5"/>
      <c r="J20" s="5" t="str">
        <f>IF(AND($G20="c",$E20="X"),$F20,"")</f>
        <v/>
      </c>
      <c r="K20" s="5" t="str">
        <f>IF(AND($G20="d",$E20="X"),$F20,"")</f>
        <v/>
      </c>
    </row>
    <row r="21" spans="1:12" ht="29.1" customHeight="1" x14ac:dyDescent="0.2">
      <c r="A21" s="60" t="s">
        <v>29</v>
      </c>
      <c r="B21" s="33">
        <v>2</v>
      </c>
      <c r="C21" s="87" t="s">
        <v>116</v>
      </c>
      <c r="D21" s="95" t="s">
        <v>19</v>
      </c>
      <c r="E21" s="84"/>
      <c r="F21" s="45">
        <v>9</v>
      </c>
      <c r="G21" s="90" t="s">
        <v>1</v>
      </c>
      <c r="H21" s="5" t="str">
        <f t="shared" ref="H21" si="4">IF(AND($G21="a",$E21="X"),$F21,"")</f>
        <v/>
      </c>
      <c r="I21" s="5"/>
      <c r="J21" s="5" t="str">
        <f t="shared" ref="J21:J24" si="5">IF(AND($G21="c",$E21="X"),$F21,"")</f>
        <v/>
      </c>
      <c r="K21" s="5" t="str">
        <f t="shared" ref="K21" si="6">IF(AND($G21="d",$E21="X"),$F21,"")</f>
        <v/>
      </c>
    </row>
    <row r="22" spans="1:12" x14ac:dyDescent="0.2">
      <c r="A22" s="30"/>
      <c r="B22" s="33"/>
      <c r="C22" s="34" t="s">
        <v>26</v>
      </c>
      <c r="D22" s="23"/>
      <c r="E22" s="28"/>
      <c r="F22" s="8"/>
      <c r="G22" s="35" t="s">
        <v>1</v>
      </c>
      <c r="H22" s="6" t="str">
        <f t="shared" ref="H22:H24" si="7">IF(AND($G22="a",$E22="X"),$F22,"")</f>
        <v/>
      </c>
      <c r="I22" s="6" t="str">
        <f t="shared" ref="I22:I24" si="8">IF(AND($G22="b",$E22="X"),$F22,"")</f>
        <v/>
      </c>
      <c r="J22" s="5" t="str">
        <f t="shared" si="5"/>
        <v/>
      </c>
      <c r="K22" s="6" t="str">
        <f t="shared" ref="K22:K24" si="9">IF(AND($G22="d",$E22="X"),$F22,"")</f>
        <v/>
      </c>
    </row>
    <row r="23" spans="1:12" x14ac:dyDescent="0.2">
      <c r="A23" s="30"/>
      <c r="B23" s="33"/>
      <c r="C23" s="34" t="s">
        <v>34</v>
      </c>
      <c r="D23" s="23"/>
      <c r="E23" s="28"/>
      <c r="F23" s="8"/>
      <c r="G23" s="35" t="s">
        <v>1</v>
      </c>
      <c r="H23" s="6" t="str">
        <f t="shared" si="7"/>
        <v/>
      </c>
      <c r="I23" s="6" t="str">
        <f t="shared" si="8"/>
        <v/>
      </c>
      <c r="J23" s="5" t="str">
        <f t="shared" si="5"/>
        <v/>
      </c>
      <c r="K23" s="6" t="str">
        <f t="shared" si="9"/>
        <v/>
      </c>
    </row>
    <row r="24" spans="1:12" ht="13.5" thickBot="1" x14ac:dyDescent="0.25">
      <c r="A24" s="30"/>
      <c r="B24" s="33"/>
      <c r="C24" s="36" t="s">
        <v>33</v>
      </c>
      <c r="D24" s="37"/>
      <c r="E24" s="38"/>
      <c r="F24" s="39"/>
      <c r="G24" s="35" t="s">
        <v>1</v>
      </c>
      <c r="H24" s="40" t="str">
        <f t="shared" si="7"/>
        <v/>
      </c>
      <c r="I24" s="40" t="str">
        <f t="shared" si="8"/>
        <v/>
      </c>
      <c r="J24" s="5" t="str">
        <f t="shared" si="5"/>
        <v/>
      </c>
      <c r="K24" s="40" t="str">
        <f t="shared" si="9"/>
        <v/>
      </c>
    </row>
    <row r="25" spans="1:12" ht="13.5" thickBot="1" x14ac:dyDescent="0.25">
      <c r="A25" s="30"/>
      <c r="B25" s="33"/>
      <c r="C25" s="56" t="s">
        <v>0</v>
      </c>
      <c r="D25" s="14"/>
      <c r="E25" s="9" t="s">
        <v>10</v>
      </c>
      <c r="F25" s="9">
        <v>24</v>
      </c>
      <c r="G25" s="9" t="s">
        <v>6</v>
      </c>
      <c r="H25" s="7" t="str">
        <f t="shared" ref="H25:H26" si="10">IF(AND($G25="b",$E25="X"),$F25,"")</f>
        <v/>
      </c>
      <c r="I25" s="7" t="str">
        <f t="shared" ref="I25" si="11">IF(AND($G25="c",$E25="X"),$F25,"")</f>
        <v/>
      </c>
      <c r="J25" s="7" t="str">
        <f>IF(AND($G25="c",$E25="X"),$F25,"")</f>
        <v/>
      </c>
      <c r="K25" s="7">
        <f>IF(AND($G25="d",$E25="X"),$F25,"")</f>
        <v>24</v>
      </c>
    </row>
    <row r="26" spans="1:12" ht="29.1" customHeight="1" thickBot="1" x14ac:dyDescent="0.25">
      <c r="A26" s="30"/>
      <c r="B26" s="55"/>
      <c r="C26" s="57" t="s">
        <v>50</v>
      </c>
      <c r="D26" s="15"/>
      <c r="E26" s="9" t="s">
        <v>10</v>
      </c>
      <c r="F26" s="9">
        <v>3</v>
      </c>
      <c r="G26" s="9" t="s">
        <v>6</v>
      </c>
      <c r="H26" s="7" t="str">
        <f t="shared" si="10"/>
        <v/>
      </c>
      <c r="I26" s="7" t="str">
        <f>IF(AND($G26="b",$E26="X"),$F26,"")</f>
        <v/>
      </c>
      <c r="J26" s="7" t="str">
        <f>IF(AND($G26="c",$E26="X"),$F26,"")</f>
        <v/>
      </c>
      <c r="K26" s="7">
        <f>IF(AND($G26="d",$E26="X"),$F26,"")</f>
        <v>3</v>
      </c>
    </row>
    <row r="27" spans="1:12" ht="38.1" customHeight="1" thickBot="1" x14ac:dyDescent="0.25">
      <c r="C27" s="71" t="s">
        <v>37</v>
      </c>
      <c r="D27" s="11"/>
      <c r="E27" s="126" t="s">
        <v>3</v>
      </c>
      <c r="F27" s="127"/>
      <c r="G27" s="128"/>
      <c r="H27" s="24">
        <f>IF(SUM(H6:H15)&gt;=60,SUM(H6:H15),"ERRORE")</f>
        <v>63</v>
      </c>
      <c r="I27" s="24">
        <f>IF(SUM(I21:I21,I6:I15)&gt;=12,SUM(I21:I21,I6:I15),"ERRORE")</f>
        <v>15</v>
      </c>
      <c r="J27" s="24" t="str">
        <f>IF(SUM(J17:J24,J21:J21)&gt;=15,SUM(J17:J24,J21:J21),"ERRORE")</f>
        <v>ERRORE</v>
      </c>
      <c r="K27" s="24">
        <f>SUM(K6:K26)</f>
        <v>27</v>
      </c>
      <c r="L27" s="25" t="e">
        <f>IF((H27+I27+J27+K27)&gt;=120,(H27+I27+J27+K27), "ERRORE")</f>
        <v>#VALUE!</v>
      </c>
    </row>
    <row r="28" spans="1:12" ht="38.1" customHeight="1" thickBot="1" x14ac:dyDescent="0.25">
      <c r="C28" s="71" t="s">
        <v>51</v>
      </c>
      <c r="D28" s="11"/>
      <c r="E28" s="105" t="s">
        <v>7</v>
      </c>
      <c r="F28" s="106"/>
      <c r="G28" s="107"/>
      <c r="H28" s="4">
        <v>60</v>
      </c>
      <c r="I28" s="4">
        <v>12</v>
      </c>
      <c r="J28" s="93"/>
      <c r="K28" s="4">
        <v>27</v>
      </c>
      <c r="L28" s="4">
        <v>120</v>
      </c>
    </row>
    <row r="29" spans="1:12" ht="38.1" customHeight="1" thickBot="1" x14ac:dyDescent="0.25">
      <c r="C29" s="71" t="s">
        <v>118</v>
      </c>
      <c r="D29" s="11"/>
      <c r="E29" s="105" t="s">
        <v>8</v>
      </c>
      <c r="F29" s="106"/>
      <c r="G29" s="107"/>
      <c r="H29" s="3"/>
      <c r="I29" s="3"/>
      <c r="J29" s="3"/>
      <c r="K29" s="3">
        <v>27</v>
      </c>
      <c r="L29" s="3">
        <v>150</v>
      </c>
    </row>
    <row r="30" spans="1:12" ht="38.1" customHeight="1" thickBot="1" x14ac:dyDescent="0.25">
      <c r="C30" s="12" t="s">
        <v>24</v>
      </c>
      <c r="D30" s="16"/>
      <c r="F30" s="1"/>
      <c r="G30" s="1"/>
      <c r="H30" s="1"/>
      <c r="I30" s="1"/>
      <c r="J30" s="1"/>
      <c r="K30" s="1"/>
    </row>
    <row r="31" spans="1:12" x14ac:dyDescent="0.2">
      <c r="C31" s="11"/>
      <c r="D31" s="11"/>
    </row>
  </sheetData>
  <mergeCells count="13">
    <mergeCell ref="E27:G27"/>
    <mergeCell ref="E28:G28"/>
    <mergeCell ref="E29:G29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Sanità Dig. e Ingegneria Clin.</vt:lpstr>
      <vt:lpstr>Bioingegneria Industriale</vt:lpstr>
      <vt:lpstr>Modelli e Analisi di Dati Biom.</vt:lpstr>
      <vt:lpstr>Bioing. per le Neuroscienze</vt:lpstr>
      <vt:lpstr>Bioing. della Riabilitazione</vt:lpstr>
      <vt:lpstr>'Bioing. della Riabilitazione'!Area_stampa</vt:lpstr>
      <vt:lpstr>'Bioing. per le Neuroscienze'!Area_stampa</vt:lpstr>
      <vt:lpstr>'Bioingegneria Industriale'!Area_stampa</vt:lpstr>
      <vt:lpstr>'Modelli e Analisi di Dati Biom.'!Area_stampa</vt:lpstr>
      <vt:lpstr>'Sanità Dig. e Ingegneria Clin.'!Area_stampa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 Facchinetti</cp:lastModifiedBy>
  <cp:lastPrinted>2014-09-08T07:58:01Z</cp:lastPrinted>
  <dcterms:created xsi:type="dcterms:W3CDTF">2006-07-13T11:35:03Z</dcterms:created>
  <dcterms:modified xsi:type="dcterms:W3CDTF">2025-11-20T21:03:45Z</dcterms:modified>
</cp:coreProperties>
</file>