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Il mio Drive\Disco E\DIDATTICA\2025_26_TEORIE E MODELLI DEMOGRAFICI\7_Fertility&amp;Reproduction\T-APP1\"/>
    </mc:Choice>
  </mc:AlternateContent>
  <xr:revisionPtr revIDLastSave="0" documentId="13_ncr:1_{7EEBCF73-B341-4D96-AC9B-E70BA2B78D7E}" xr6:coauthVersionLast="36" xr6:coauthVersionMax="36" xr10:uidLastSave="{00000000-0000-0000-0000-000000000000}"/>
  <bookViews>
    <workbookView xWindow="0" yWindow="0" windowWidth="20736" windowHeight="8082" activeTab="2" xr2:uid="{00000000-000D-0000-FFFF-FFFF00000000}"/>
  </bookViews>
  <sheets>
    <sheet name="DATA" sheetId="1" r:id="rId1"/>
    <sheet name="Soluzioni" sheetId="2" r:id="rId2"/>
    <sheet name="DHS87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4" l="1"/>
  <c r="E15" i="4" s="1"/>
  <c r="D14" i="4"/>
  <c r="D13" i="4"/>
  <c r="D12" i="4"/>
  <c r="D11" i="4"/>
  <c r="D10" i="4"/>
  <c r="D9" i="4"/>
  <c r="D8" i="4"/>
  <c r="D7" i="4"/>
  <c r="D6" i="4"/>
  <c r="D5" i="4"/>
  <c r="E14" i="4" l="1"/>
  <c r="F14" i="4"/>
  <c r="E13" i="4"/>
  <c r="G7" i="2"/>
  <c r="G6" i="2"/>
  <c r="E6" i="2"/>
  <c r="G5" i="2"/>
  <c r="E5" i="2"/>
  <c r="D14" i="2"/>
  <c r="D15" i="2"/>
  <c r="D5" i="2"/>
  <c r="D6" i="2"/>
  <c r="F13" i="4" l="1"/>
  <c r="E12" i="4"/>
  <c r="G15" i="2"/>
  <c r="F12" i="4" l="1"/>
  <c r="E11" i="4"/>
  <c r="C16" i="2"/>
  <c r="E14" i="2"/>
  <c r="F11" i="4" l="1"/>
  <c r="E10" i="4"/>
  <c r="F10" i="4"/>
  <c r="D13" i="2"/>
  <c r="D12" i="2" s="1"/>
  <c r="E13" i="2"/>
  <c r="D11" i="2"/>
  <c r="E12" i="2"/>
  <c r="E11" i="2"/>
  <c r="E9" i="4" l="1"/>
  <c r="F9" i="4"/>
  <c r="D10" i="2"/>
  <c r="E8" i="4" l="1"/>
  <c r="F8" i="4"/>
  <c r="D9" i="2"/>
  <c r="E9" i="2"/>
  <c r="E10" i="2"/>
  <c r="E7" i="4" l="1"/>
  <c r="F7" i="4"/>
  <c r="D8" i="2"/>
  <c r="E8" i="2"/>
  <c r="E6" i="4" l="1"/>
  <c r="E5" i="4" s="1"/>
  <c r="F5" i="4" s="1"/>
  <c r="F6" i="4"/>
  <c r="D7" i="2"/>
  <c r="E7" i="2"/>
  <c r="H8" i="4" l="1"/>
  <c r="H7" i="4"/>
  <c r="H13" i="4"/>
  <c r="H10" i="4"/>
  <c r="H14" i="4"/>
  <c r="H6" i="4"/>
  <c r="H12" i="4"/>
  <c r="H5" i="4"/>
  <c r="H11" i="4"/>
  <c r="H9" i="4"/>
  <c r="G13" i="2"/>
  <c r="G10" i="2"/>
  <c r="G12" i="2"/>
  <c r="G11" i="2"/>
  <c r="G8" i="2"/>
  <c r="G14" i="2"/>
  <c r="G9" i="2"/>
  <c r="H15" i="4" l="1"/>
</calcChain>
</file>

<file path=xl/sharedStrings.xml><?xml version="1.0" encoding="utf-8"?>
<sst xmlns="http://schemas.openxmlformats.org/spreadsheetml/2006/main" count="91" uniqueCount="29">
  <si>
    <t>Calculation of PPR from Parity Distribution. Thailand, 1960 Census</t>
  </si>
  <si>
    <t>Children ever born N</t>
  </si>
  <si>
    <t>Number of women 45-49</t>
  </si>
  <si>
    <t>10+</t>
  </si>
  <si>
    <t>Women 45-49 with at least N children</t>
  </si>
  <si>
    <t>Symbol</t>
  </si>
  <si>
    <t>Total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</si>
  <si>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</si>
  <si>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</si>
  <si>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</si>
  <si>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</si>
  <si>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</si>
  <si>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</si>
  <si>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</si>
  <si>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</si>
  <si>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</si>
  <si>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</si>
  <si>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TFT</t>
  </si>
  <si>
    <t>a0*a1</t>
  </si>
  <si>
    <t>a0*a1*a3</t>
  </si>
  <si>
    <t>…………..</t>
  </si>
  <si>
    <r>
      <rPr>
        <b/>
        <sz val="11"/>
        <color theme="1"/>
        <rFont val="Calibri"/>
        <family val="2"/>
        <scheme val="minor"/>
      </rPr>
      <t>Table</t>
    </r>
    <r>
      <rPr>
        <sz val="11"/>
        <color theme="1"/>
        <rFont val="Calibri"/>
        <family val="2"/>
        <scheme val="minor"/>
      </rPr>
      <t>: Distribution of women aged 45-49 by number of children ever born- Thailand, 1960 Census</t>
    </r>
  </si>
  <si>
    <t>Parity Progresssio Ratio (0, i)</t>
  </si>
  <si>
    <t>Parity Progresssio Ratio (i, i+1) - ai</t>
  </si>
  <si>
    <t>DHS 1987</t>
  </si>
  <si>
    <t>Calculation of PPR from Parity Distribution. Thailand, DHS</t>
  </si>
  <si>
    <t>CENSUS 1960</t>
  </si>
  <si>
    <t>DHS1987</t>
  </si>
  <si>
    <t># of evermarried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</si>
</sst>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0" fillId="0" borderId="0" xfId="0" applyNumberFormat="1"/>
    <xf numFmtId="1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Soluzioni!$L$4</c:f>
              <c:strCache>
                <c:ptCount val="1"/>
                <c:pt idx="0">
                  <c:v>Parity Progresssio Ratio (i, i+1) - 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Soluzioni!$K$5:$K$15</c:f>
              <c:strCache>
                <c:ptCount val="10"/>
                <c:pt idx="0">
                  <c:v>a0</c:v>
                </c:pt>
                <c:pt idx="1">
                  <c:v>a1</c:v>
                </c:pt>
                <c:pt idx="2">
                  <c:v>a2</c:v>
                </c:pt>
                <c:pt idx="3">
                  <c:v>a3</c:v>
                </c:pt>
                <c:pt idx="4">
                  <c:v>a4</c:v>
                </c:pt>
                <c:pt idx="5">
                  <c:v>a5</c:v>
                </c:pt>
                <c:pt idx="6">
                  <c:v>a6</c:v>
                </c:pt>
                <c:pt idx="7">
                  <c:v>a7</c:v>
                </c:pt>
                <c:pt idx="8">
                  <c:v>a8</c:v>
                </c:pt>
                <c:pt idx="9">
                  <c:v>a9</c:v>
                </c:pt>
              </c:strCache>
            </c:strRef>
          </c:cat>
          <c:val>
            <c:numRef>
              <c:f>Soluzioni!$L$5:$L$15</c:f>
              <c:numCache>
                <c:formatCode>0.000</c:formatCode>
                <c:ptCount val="11"/>
                <c:pt idx="0">
                  <c:v>0.96841299046579399</c:v>
                </c:pt>
                <c:pt idx="1">
                  <c:v>0.939665281855949</c:v>
                </c:pt>
                <c:pt idx="2">
                  <c:v>0.92921270050113192</c:v>
                </c:pt>
                <c:pt idx="3">
                  <c:v>0.91340097242032714</c:v>
                </c:pt>
                <c:pt idx="4">
                  <c:v>0.88758851606468614</c:v>
                </c:pt>
                <c:pt idx="5">
                  <c:v>0.85575821007650643</c:v>
                </c:pt>
                <c:pt idx="6">
                  <c:v>0.8189751227729235</c:v>
                </c:pt>
                <c:pt idx="7">
                  <c:v>0.77369821848215958</c:v>
                </c:pt>
                <c:pt idx="8">
                  <c:v>0.72297153277756721</c:v>
                </c:pt>
                <c:pt idx="9">
                  <c:v>0.66331168565274723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F-407C-B83A-278B1B0E5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048160"/>
        <c:axId val="215034432"/>
      </c:lineChart>
      <c:catAx>
        <c:axId val="2150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5034432"/>
        <c:crosses val="autoZero"/>
        <c:auto val="1"/>
        <c:lblAlgn val="ctr"/>
        <c:lblOffset val="100"/>
        <c:noMultiLvlLbl val="0"/>
      </c:catAx>
      <c:valAx>
        <c:axId val="215034432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504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PPR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'DHS87'!$O$4</c:f>
              <c:strCache>
                <c:ptCount val="1"/>
                <c:pt idx="0">
                  <c:v>CENSUS 1960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'DHS87'!$N$5:$N$14</c:f>
              <c:strCache>
                <c:ptCount val="10"/>
                <c:pt idx="0">
                  <c:v>a0</c:v>
                </c:pt>
                <c:pt idx="1">
                  <c:v>a1</c:v>
                </c:pt>
                <c:pt idx="2">
                  <c:v>a2</c:v>
                </c:pt>
                <c:pt idx="3">
                  <c:v>a3</c:v>
                </c:pt>
                <c:pt idx="4">
                  <c:v>a4</c:v>
                </c:pt>
                <c:pt idx="5">
                  <c:v>a5</c:v>
                </c:pt>
                <c:pt idx="6">
                  <c:v>a6</c:v>
                </c:pt>
                <c:pt idx="7">
                  <c:v>a7</c:v>
                </c:pt>
                <c:pt idx="8">
                  <c:v>a8</c:v>
                </c:pt>
                <c:pt idx="9">
                  <c:v>a9</c:v>
                </c:pt>
              </c:strCache>
            </c:strRef>
          </c:cat>
          <c:val>
            <c:numRef>
              <c:f>'DHS87'!$O$5:$O$14</c:f>
              <c:numCache>
                <c:formatCode>0.000</c:formatCode>
                <c:ptCount val="10"/>
                <c:pt idx="0">
                  <c:v>0.96841299046579399</c:v>
                </c:pt>
                <c:pt idx="1">
                  <c:v>0.939665281855949</c:v>
                </c:pt>
                <c:pt idx="2">
                  <c:v>0.92921270050113192</c:v>
                </c:pt>
                <c:pt idx="3">
                  <c:v>0.91340097242032714</c:v>
                </c:pt>
                <c:pt idx="4">
                  <c:v>0.88758851606468614</c:v>
                </c:pt>
                <c:pt idx="5">
                  <c:v>0.85575821007650643</c:v>
                </c:pt>
                <c:pt idx="6">
                  <c:v>0.8189751227729235</c:v>
                </c:pt>
                <c:pt idx="7">
                  <c:v>0.77369821848215958</c:v>
                </c:pt>
                <c:pt idx="8">
                  <c:v>0.72297153277756721</c:v>
                </c:pt>
                <c:pt idx="9">
                  <c:v>0.66331168565274723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3-4C8B-8280-2D99BE39A51B}"/>
            </c:ext>
          </c:extLst>
        </c:ser>
        <c:ser>
          <c:idx val="1"/>
          <c:order val="1"/>
          <c:tx>
            <c:strRef>
              <c:f>'DHS87'!$P$4</c:f>
              <c:strCache>
                <c:ptCount val="1"/>
                <c:pt idx="0">
                  <c:v>DHS1987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'DHS87'!$N$5:$N$14</c:f>
              <c:strCache>
                <c:ptCount val="10"/>
                <c:pt idx="0">
                  <c:v>a0</c:v>
                </c:pt>
                <c:pt idx="1">
                  <c:v>a1</c:v>
                </c:pt>
                <c:pt idx="2">
                  <c:v>a2</c:v>
                </c:pt>
                <c:pt idx="3">
                  <c:v>a3</c:v>
                </c:pt>
                <c:pt idx="4">
                  <c:v>a4</c:v>
                </c:pt>
                <c:pt idx="5">
                  <c:v>a5</c:v>
                </c:pt>
                <c:pt idx="6">
                  <c:v>a6</c:v>
                </c:pt>
                <c:pt idx="7">
                  <c:v>a7</c:v>
                </c:pt>
                <c:pt idx="8">
                  <c:v>a8</c:v>
                </c:pt>
                <c:pt idx="9">
                  <c:v>a9</c:v>
                </c:pt>
              </c:strCache>
            </c:strRef>
          </c:cat>
          <c:val>
            <c:numRef>
              <c:f>'DHS87'!$P$5:$P$14</c:f>
              <c:numCache>
                <c:formatCode>0.000</c:formatCode>
                <c:ptCount val="10"/>
                <c:pt idx="0">
                  <c:v>0.97702297702297702</c:v>
                </c:pt>
                <c:pt idx="1">
                  <c:v>0.95092024539877307</c:v>
                </c:pt>
                <c:pt idx="2">
                  <c:v>0.91075268817204291</c:v>
                </c:pt>
                <c:pt idx="3">
                  <c:v>0.85832349468713098</c:v>
                </c:pt>
                <c:pt idx="4">
                  <c:v>0.80605226960110044</c:v>
                </c:pt>
                <c:pt idx="5">
                  <c:v>0.74573378839590443</c:v>
                </c:pt>
                <c:pt idx="6">
                  <c:v>0.66132723112128144</c:v>
                </c:pt>
                <c:pt idx="7">
                  <c:v>0.62283737024221453</c:v>
                </c:pt>
                <c:pt idx="8">
                  <c:v>0.56111111111111112</c:v>
                </c:pt>
                <c:pt idx="9">
                  <c:v>0.5643564356435643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3-4C8B-8280-2D99BE39A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4698687"/>
        <c:axId val="1508681855"/>
      </c:lineChart>
      <c:catAx>
        <c:axId val="139469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8681855"/>
        <c:crosses val="autoZero"/>
        <c:auto val="1"/>
        <c:lblAlgn val="ctr"/>
        <c:lblOffset val="100"/>
        <c:noMultiLvlLbl val="0"/>
      </c:catAx>
      <c:valAx>
        <c:axId val="1508681855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469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224790</xdr:colOff>
      <xdr:row>3</xdr:row>
      <xdr:rowOff>467677</xdr:rowOff>
    </xdr:from>
    <xdr:to>
      <xdr:col>20</xdr:col>
      <xdr:colOff>560070</xdr:colOff>
      <xdr:row>15</xdr:row>
      <xdr:rowOff>101917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114935</xdr:colOff>
      <xdr:row>3</xdr:row>
      <xdr:rowOff>6985</xdr:rowOff>
    </xdr:from>
    <xdr:to>
      <xdr:col>23</xdr:col>
      <xdr:colOff>196215</xdr:colOff>
      <xdr:row>13</xdr:row>
      <xdr:rowOff>175895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90D4D17-98B8-46D2-9C89-00FC9F9AF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5"/>
  <sheetViews>
    <sheetView workbookViewId="0">
      <selection activeCell="I17" sqref="I17"/>
    </sheetView>
  </sheetViews>
  <sheetFormatPr defaultRowHeight="14.4" x14ac:dyDescent="0.55000000000000004"/>
  <sheetData>
    <row r="2" spans="2:3" x14ac:dyDescent="0.55000000000000004">
      <c r="B2" t="s">
        <v>21</v>
      </c>
    </row>
    <row r="4" spans="2:3" ht="64.5" customHeight="1" x14ac:dyDescent="0.55000000000000004">
      <c r="B4" s="2" t="s">
        <v>1</v>
      </c>
      <c r="C4" s="2" t="s">
        <v>2</v>
      </c>
    </row>
    <row r="5" spans="2:3" x14ac:dyDescent="0.55000000000000004">
      <c r="B5" s="1">
        <v>0</v>
      </c>
      <c r="C5">
        <v>14352</v>
      </c>
    </row>
    <row r="6" spans="2:3" x14ac:dyDescent="0.55000000000000004">
      <c r="B6" s="1">
        <v>1</v>
      </c>
      <c r="C6">
        <v>26548</v>
      </c>
    </row>
    <row r="7" spans="2:3" x14ac:dyDescent="0.55000000000000004">
      <c r="B7" s="1">
        <v>2</v>
      </c>
      <c r="C7">
        <v>29268</v>
      </c>
    </row>
    <row r="8" spans="2:3" x14ac:dyDescent="0.55000000000000004">
      <c r="B8" s="1">
        <v>3</v>
      </c>
      <c r="C8">
        <v>33271</v>
      </c>
    </row>
    <row r="9" spans="2:3" x14ac:dyDescent="0.55000000000000004">
      <c r="B9" s="1">
        <v>4</v>
      </c>
      <c r="C9">
        <v>39448</v>
      </c>
    </row>
    <row r="10" spans="2:3" x14ac:dyDescent="0.55000000000000004">
      <c r="B10" s="1">
        <v>5</v>
      </c>
      <c r="C10">
        <v>44928</v>
      </c>
    </row>
    <row r="11" spans="2:3" x14ac:dyDescent="0.55000000000000004">
      <c r="B11" s="1">
        <v>6</v>
      </c>
      <c r="C11">
        <v>48252</v>
      </c>
    </row>
    <row r="12" spans="2:3" x14ac:dyDescent="0.55000000000000004">
      <c r="B12" s="1">
        <v>7</v>
      </c>
      <c r="C12">
        <v>49401</v>
      </c>
    </row>
    <row r="13" spans="2:3" x14ac:dyDescent="0.55000000000000004">
      <c r="B13" s="1">
        <v>8</v>
      </c>
      <c r="C13">
        <v>46789</v>
      </c>
    </row>
    <row r="14" spans="2:3" x14ac:dyDescent="0.55000000000000004">
      <c r="B14" s="1">
        <v>9</v>
      </c>
      <c r="C14">
        <v>41112</v>
      </c>
    </row>
    <row r="15" spans="2:3" x14ac:dyDescent="0.55000000000000004">
      <c r="B15" s="1" t="s">
        <v>3</v>
      </c>
      <c r="C15">
        <v>80995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6"/>
  <sheetViews>
    <sheetView workbookViewId="0">
      <selection activeCell="K5" sqref="K5:K14"/>
    </sheetView>
  </sheetViews>
  <sheetFormatPr defaultRowHeight="14.4" x14ac:dyDescent="0.55000000000000004"/>
  <cols>
    <col min="5" max="5" width="11" customWidth="1"/>
    <col min="7" max="7" width="12.15625" customWidth="1"/>
  </cols>
  <sheetData>
    <row r="2" spans="2:12" x14ac:dyDescent="0.55000000000000004">
      <c r="B2" s="3" t="s">
        <v>0</v>
      </c>
    </row>
    <row r="4" spans="2:12" ht="81" customHeight="1" x14ac:dyDescent="0.55000000000000004">
      <c r="B4" s="2" t="s">
        <v>1</v>
      </c>
      <c r="C4" s="2" t="s">
        <v>2</v>
      </c>
      <c r="D4" s="2" t="s">
        <v>4</v>
      </c>
      <c r="E4" s="2" t="s">
        <v>23</v>
      </c>
      <c r="F4" s="2" t="s">
        <v>5</v>
      </c>
      <c r="G4" s="2" t="s">
        <v>22</v>
      </c>
      <c r="K4" s="2" t="s">
        <v>5</v>
      </c>
      <c r="L4" s="2" t="s">
        <v>23</v>
      </c>
    </row>
    <row r="5" spans="2:12" x14ac:dyDescent="0.55000000000000004">
      <c r="B5" s="1">
        <v>0</v>
      </c>
      <c r="C5">
        <v>14352</v>
      </c>
      <c r="D5">
        <f>D6+C5</f>
        <v>454364</v>
      </c>
      <c r="E5" s="4">
        <f>D6/D5</f>
        <v>0.96841299046579399</v>
      </c>
      <c r="F5" s="6" t="s">
        <v>7</v>
      </c>
      <c r="G5" s="4">
        <f>E5</f>
        <v>0.96841299046579399</v>
      </c>
      <c r="H5" t="s">
        <v>7</v>
      </c>
      <c r="K5" s="6" t="s">
        <v>7</v>
      </c>
      <c r="L5" s="4">
        <v>0.96841299046579399</v>
      </c>
    </row>
    <row r="6" spans="2:12" x14ac:dyDescent="0.55000000000000004">
      <c r="B6" s="1">
        <v>1</v>
      </c>
      <c r="C6">
        <v>26548</v>
      </c>
      <c r="D6">
        <f>D7+C6</f>
        <v>440012</v>
      </c>
      <c r="E6" s="4">
        <f>D7/D6</f>
        <v>0.93966528185594933</v>
      </c>
      <c r="F6" s="6" t="s">
        <v>8</v>
      </c>
      <c r="G6" s="4">
        <f>E5*E6</f>
        <v>0.90998406563900303</v>
      </c>
      <c r="H6" t="s">
        <v>18</v>
      </c>
      <c r="K6" s="6" t="s">
        <v>8</v>
      </c>
      <c r="L6" s="4">
        <v>0.939665281855949</v>
      </c>
    </row>
    <row r="7" spans="2:12" x14ac:dyDescent="0.55000000000000004">
      <c r="B7" s="1">
        <v>2</v>
      </c>
      <c r="C7">
        <v>29268</v>
      </c>
      <c r="D7">
        <f t="shared" ref="D7:D12" si="0">D8+C7</f>
        <v>413464</v>
      </c>
      <c r="E7" s="4">
        <f t="shared" ref="E7:E14" si="1">D8/D7</f>
        <v>0.92921270050113192</v>
      </c>
      <c r="F7" s="6" t="s">
        <v>9</v>
      </c>
      <c r="G7" s="4">
        <f>E5*E6*E7</f>
        <v>0.84556875104541729</v>
      </c>
      <c r="H7" t="s">
        <v>19</v>
      </c>
      <c r="K7" s="6" t="s">
        <v>9</v>
      </c>
      <c r="L7" s="4">
        <v>0.92921270050113192</v>
      </c>
    </row>
    <row r="8" spans="2:12" x14ac:dyDescent="0.55000000000000004">
      <c r="B8" s="1">
        <v>3</v>
      </c>
      <c r="C8">
        <v>33271</v>
      </c>
      <c r="D8">
        <f t="shared" si="0"/>
        <v>384196</v>
      </c>
      <c r="E8" s="4">
        <f t="shared" si="1"/>
        <v>0.91340097242032714</v>
      </c>
      <c r="F8" s="6" t="s">
        <v>10</v>
      </c>
      <c r="G8" s="4">
        <f>E5*E6*E7*E8</f>
        <v>0.77234331945312562</v>
      </c>
      <c r="H8" t="s">
        <v>20</v>
      </c>
      <c r="K8" s="6" t="s">
        <v>10</v>
      </c>
      <c r="L8" s="4">
        <v>0.91340097242032714</v>
      </c>
    </row>
    <row r="9" spans="2:12" x14ac:dyDescent="0.55000000000000004">
      <c r="B9" s="1">
        <v>4</v>
      </c>
      <c r="C9">
        <v>39448</v>
      </c>
      <c r="D9">
        <f t="shared" si="0"/>
        <v>350925</v>
      </c>
      <c r="E9" s="4">
        <f t="shared" si="1"/>
        <v>0.88758851606468614</v>
      </c>
      <c r="F9" s="6" t="s">
        <v>11</v>
      </c>
      <c r="G9" s="4">
        <f>E5*E6*E7*E8*E9</f>
        <v>0.68552306080587366</v>
      </c>
      <c r="H9" t="s">
        <v>20</v>
      </c>
      <c r="K9" s="6" t="s">
        <v>11</v>
      </c>
      <c r="L9" s="4">
        <v>0.88758851606468614</v>
      </c>
    </row>
    <row r="10" spans="2:12" x14ac:dyDescent="0.55000000000000004">
      <c r="B10" s="1">
        <v>5</v>
      </c>
      <c r="C10">
        <v>44928</v>
      </c>
      <c r="D10">
        <f t="shared" si="0"/>
        <v>311477</v>
      </c>
      <c r="E10" s="4">
        <f t="shared" si="1"/>
        <v>0.85575821007650643</v>
      </c>
      <c r="F10" s="6" t="s">
        <v>12</v>
      </c>
      <c r="G10" s="4">
        <f>E5*E6*E7*E8*E9*E10</f>
        <v>0.5866419874814025</v>
      </c>
      <c r="H10" t="s">
        <v>20</v>
      </c>
      <c r="K10" s="6" t="s">
        <v>12</v>
      </c>
      <c r="L10" s="4">
        <v>0.85575821007650643</v>
      </c>
    </row>
    <row r="11" spans="2:12" x14ac:dyDescent="0.55000000000000004">
      <c r="B11" s="1">
        <v>6</v>
      </c>
      <c r="C11">
        <v>48252</v>
      </c>
      <c r="D11">
        <f>D12+C11</f>
        <v>266549</v>
      </c>
      <c r="E11" s="4">
        <f t="shared" si="1"/>
        <v>0.8189751227729235</v>
      </c>
      <c r="F11" s="6" t="s">
        <v>13</v>
      </c>
      <c r="G11" s="4">
        <f>PRODUCT(E5:E11)</f>
        <v>0.48044519372133349</v>
      </c>
      <c r="H11" t="s">
        <v>20</v>
      </c>
      <c r="K11" s="6" t="s">
        <v>13</v>
      </c>
      <c r="L11" s="4">
        <v>0.8189751227729235</v>
      </c>
    </row>
    <row r="12" spans="2:12" x14ac:dyDescent="0.55000000000000004">
      <c r="B12" s="1">
        <v>7</v>
      </c>
      <c r="C12">
        <v>49401</v>
      </c>
      <c r="D12">
        <f t="shared" si="0"/>
        <v>218297</v>
      </c>
      <c r="E12" s="4">
        <f t="shared" si="1"/>
        <v>0.77369821848215958</v>
      </c>
      <c r="F12" s="6" t="s">
        <v>14</v>
      </c>
      <c r="G12" s="4">
        <f>PRODUCT(E5:E12)</f>
        <v>0.37171959046051178</v>
      </c>
      <c r="H12" t="s">
        <v>20</v>
      </c>
      <c r="K12" s="6" t="s">
        <v>14</v>
      </c>
      <c r="L12" s="4">
        <v>0.77369821848215958</v>
      </c>
    </row>
    <row r="13" spans="2:12" x14ac:dyDescent="0.55000000000000004">
      <c r="B13" s="1">
        <v>8</v>
      </c>
      <c r="C13">
        <v>46789</v>
      </c>
      <c r="D13">
        <f>D14+C13</f>
        <v>168896</v>
      </c>
      <c r="E13" s="4">
        <f t="shared" si="1"/>
        <v>0.72297153277756721</v>
      </c>
      <c r="F13" s="6" t="s">
        <v>15</v>
      </c>
      <c r="G13" s="4">
        <f>PRODUCT(E5:E13)</f>
        <v>0.26874268207868574</v>
      </c>
      <c r="H13" t="s">
        <v>20</v>
      </c>
      <c r="K13" s="6" t="s">
        <v>15</v>
      </c>
      <c r="L13" s="4">
        <v>0.72297153277756721</v>
      </c>
    </row>
    <row r="14" spans="2:12" x14ac:dyDescent="0.55000000000000004">
      <c r="B14" s="1">
        <v>9</v>
      </c>
      <c r="C14">
        <v>41112</v>
      </c>
      <c r="D14">
        <f>D15+C14</f>
        <v>122107</v>
      </c>
      <c r="E14" s="4">
        <f t="shared" si="1"/>
        <v>0.66331168565274723</v>
      </c>
      <c r="F14" s="6" t="s">
        <v>16</v>
      </c>
      <c r="G14" s="4">
        <f>PRODUCT(E5:E14)</f>
        <v>0.17826016145645338</v>
      </c>
      <c r="H14" t="s">
        <v>20</v>
      </c>
      <c r="K14" s="6" t="s">
        <v>16</v>
      </c>
      <c r="L14" s="4">
        <v>0.66331168565274723</v>
      </c>
    </row>
    <row r="15" spans="2:12" x14ac:dyDescent="0.55000000000000004">
      <c r="B15" s="1" t="s">
        <v>3</v>
      </c>
      <c r="C15">
        <v>80995</v>
      </c>
      <c r="D15">
        <f>C15</f>
        <v>80995</v>
      </c>
      <c r="E15" s="5"/>
      <c r="F15" s="7" t="s">
        <v>17</v>
      </c>
      <c r="G15" s="8">
        <f>SUM(G5:G14)</f>
        <v>6.0676418026076009</v>
      </c>
      <c r="L15" s="4"/>
    </row>
    <row r="16" spans="2:12" x14ac:dyDescent="0.55000000000000004">
      <c r="B16" s="1" t="s">
        <v>6</v>
      </c>
      <c r="C16">
        <f>SUM(C5:C15)</f>
        <v>454364</v>
      </c>
      <c r="G16" s="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415F-B0E9-42F7-9FFF-C5E308AD77E7}">
  <dimension ref="A1:P17"/>
  <sheetViews>
    <sheetView tabSelected="1" topLeftCell="M1" workbookViewId="0">
      <selection activeCell="Q17" sqref="Q17"/>
    </sheetView>
  </sheetViews>
  <sheetFormatPr defaultRowHeight="14.4" x14ac:dyDescent="0.55000000000000004"/>
  <cols>
    <col min="4" max="4" width="15.41796875" customWidth="1"/>
    <col min="15" max="15" width="13.3671875" bestFit="1" customWidth="1"/>
    <col min="16" max="16" width="11.578125" customWidth="1"/>
  </cols>
  <sheetData>
    <row r="1" spans="1:16" ht="57.6" x14ac:dyDescent="0.55000000000000004">
      <c r="A1" t="s">
        <v>24</v>
      </c>
      <c r="O1" s="2" t="s">
        <v>23</v>
      </c>
    </row>
    <row r="2" spans="1:16" x14ac:dyDescent="0.55000000000000004">
      <c r="B2" s="3" t="s">
        <v>25</v>
      </c>
    </row>
    <row r="4" spans="1:16" ht="72" x14ac:dyDescent="0.55000000000000004">
      <c r="B4" s="2" t="s">
        <v>1</v>
      </c>
      <c r="D4" t="s">
        <v>28</v>
      </c>
      <c r="E4" s="2" t="s">
        <v>4</v>
      </c>
      <c r="F4" s="2" t="s">
        <v>23</v>
      </c>
      <c r="G4" s="2" t="s">
        <v>5</v>
      </c>
      <c r="H4" s="2" t="s">
        <v>22</v>
      </c>
      <c r="N4" s="2" t="s">
        <v>5</v>
      </c>
      <c r="O4" t="s">
        <v>26</v>
      </c>
      <c r="P4" t="s">
        <v>27</v>
      </c>
    </row>
    <row r="5" spans="1:16" x14ac:dyDescent="0.55000000000000004">
      <c r="B5" s="1">
        <v>0</v>
      </c>
      <c r="C5">
        <v>2.2999999999999998</v>
      </c>
      <c r="D5" s="9">
        <f>$D$16*C5/100</f>
        <v>18.514999999999997</v>
      </c>
      <c r="E5">
        <f>E6+D5</f>
        <v>805.80500000000006</v>
      </c>
      <c r="F5" s="4">
        <f>E6/E5</f>
        <v>0.97702297702297702</v>
      </c>
      <c r="G5" s="6" t="s">
        <v>7</v>
      </c>
      <c r="H5" s="4">
        <f>F5</f>
        <v>0.97702297702297702</v>
      </c>
      <c r="I5" t="s">
        <v>7</v>
      </c>
      <c r="N5" s="6" t="s">
        <v>7</v>
      </c>
      <c r="O5" s="4">
        <v>0.96841299046579399</v>
      </c>
      <c r="P5" s="4">
        <v>0.97702297702297702</v>
      </c>
    </row>
    <row r="6" spans="1:16" x14ac:dyDescent="0.55000000000000004">
      <c r="B6" s="1">
        <v>1</v>
      </c>
      <c r="C6">
        <v>4.8</v>
      </c>
      <c r="D6" s="9">
        <f t="shared" ref="D6:D15" si="0">$D$16*C6/100</f>
        <v>38.64</v>
      </c>
      <c r="E6">
        <f>E7+D6</f>
        <v>787.29000000000008</v>
      </c>
      <c r="F6" s="4">
        <f>E7/E6</f>
        <v>0.95092024539877307</v>
      </c>
      <c r="G6" s="6" t="s">
        <v>8</v>
      </c>
      <c r="H6" s="4">
        <f>F5*F6</f>
        <v>0.92907092907092914</v>
      </c>
      <c r="I6" t="s">
        <v>18</v>
      </c>
      <c r="N6" s="6" t="s">
        <v>8</v>
      </c>
      <c r="O6" s="4">
        <v>0.939665281855949</v>
      </c>
      <c r="P6" s="4">
        <v>0.95092024539877307</v>
      </c>
    </row>
    <row r="7" spans="1:16" x14ac:dyDescent="0.55000000000000004">
      <c r="B7" s="1">
        <v>2</v>
      </c>
      <c r="C7">
        <v>8.3000000000000007</v>
      </c>
      <c r="D7" s="9">
        <f t="shared" si="0"/>
        <v>66.815000000000012</v>
      </c>
      <c r="E7">
        <f t="shared" ref="E7:E12" si="1">E8+D7</f>
        <v>748.65000000000009</v>
      </c>
      <c r="F7" s="4">
        <f t="shared" ref="F7:F14" si="2">E8/E7</f>
        <v>0.91075268817204291</v>
      </c>
      <c r="G7" s="6" t="s">
        <v>9</v>
      </c>
      <c r="H7" s="4">
        <f>F5*F6*F7</f>
        <v>0.84615384615384615</v>
      </c>
      <c r="I7" t="s">
        <v>19</v>
      </c>
      <c r="N7" s="6" t="s">
        <v>9</v>
      </c>
      <c r="O7" s="4">
        <v>0.92921270050113192</v>
      </c>
      <c r="P7" s="4">
        <v>0.91075268817204291</v>
      </c>
    </row>
    <row r="8" spans="1:16" x14ac:dyDescent="0.55000000000000004">
      <c r="B8" s="1">
        <v>3</v>
      </c>
      <c r="C8">
        <v>12</v>
      </c>
      <c r="D8" s="9">
        <f t="shared" si="0"/>
        <v>96.6</v>
      </c>
      <c r="E8">
        <f t="shared" si="1"/>
        <v>681.83500000000004</v>
      </c>
      <c r="F8" s="4">
        <f t="shared" si="2"/>
        <v>0.85832349468713098</v>
      </c>
      <c r="G8" s="6" t="s">
        <v>10</v>
      </c>
      <c r="H8" s="4">
        <f>F5*F6*F7*F8</f>
        <v>0.72627372627372622</v>
      </c>
      <c r="I8" t="s">
        <v>20</v>
      </c>
      <c r="N8" s="6" t="s">
        <v>10</v>
      </c>
      <c r="O8" s="4">
        <v>0.91340097242032714</v>
      </c>
      <c r="P8" s="4">
        <v>0.85832349468713098</v>
      </c>
    </row>
    <row r="9" spans="1:16" x14ac:dyDescent="0.55000000000000004">
      <c r="B9" s="1">
        <v>4</v>
      </c>
      <c r="C9">
        <v>14.1</v>
      </c>
      <c r="D9" s="9">
        <f t="shared" si="0"/>
        <v>113.505</v>
      </c>
      <c r="E9">
        <f t="shared" si="1"/>
        <v>585.23500000000001</v>
      </c>
      <c r="F9" s="4">
        <f t="shared" si="2"/>
        <v>0.80605226960110044</v>
      </c>
      <c r="G9" s="6" t="s">
        <v>11</v>
      </c>
      <c r="H9" s="4">
        <f>F5*F6*F7*F8*F9</f>
        <v>0.58541458541458535</v>
      </c>
      <c r="I9" t="s">
        <v>20</v>
      </c>
      <c r="N9" s="6" t="s">
        <v>11</v>
      </c>
      <c r="O9" s="4">
        <v>0.88758851606468614</v>
      </c>
      <c r="P9" s="4">
        <v>0.80605226960110044</v>
      </c>
    </row>
    <row r="10" spans="1:16" x14ac:dyDescent="0.55000000000000004">
      <c r="B10" s="1">
        <v>5</v>
      </c>
      <c r="C10">
        <v>14.9</v>
      </c>
      <c r="D10" s="9">
        <f t="shared" si="0"/>
        <v>119.94499999999999</v>
      </c>
      <c r="E10">
        <f t="shared" si="1"/>
        <v>471.73</v>
      </c>
      <c r="F10" s="4">
        <f t="shared" si="2"/>
        <v>0.74573378839590443</v>
      </c>
      <c r="G10" s="6" t="s">
        <v>12</v>
      </c>
      <c r="H10" s="4">
        <f>F5*F6*F7*F8*F9*F10</f>
        <v>0.43656343656343649</v>
      </c>
      <c r="I10" t="s">
        <v>20</v>
      </c>
      <c r="N10" s="6" t="s">
        <v>12</v>
      </c>
      <c r="O10" s="4">
        <v>0.85575821007650643</v>
      </c>
      <c r="P10" s="4">
        <v>0.74573378839590443</v>
      </c>
    </row>
    <row r="11" spans="1:16" x14ac:dyDescent="0.55000000000000004">
      <c r="B11" s="1">
        <v>6</v>
      </c>
      <c r="C11">
        <v>14.8</v>
      </c>
      <c r="D11" s="9">
        <f t="shared" si="0"/>
        <v>119.14</v>
      </c>
      <c r="E11">
        <f>E12+D11</f>
        <v>351.78500000000003</v>
      </c>
      <c r="F11" s="4">
        <f t="shared" si="2"/>
        <v>0.66132723112128144</v>
      </c>
      <c r="G11" s="6" t="s">
        <v>13</v>
      </c>
      <c r="H11" s="4">
        <f>PRODUCT(F5:F11)</f>
        <v>0.28871128871128865</v>
      </c>
      <c r="I11" t="s">
        <v>20</v>
      </c>
      <c r="N11" s="6" t="s">
        <v>13</v>
      </c>
      <c r="O11" s="4">
        <v>0.8189751227729235</v>
      </c>
      <c r="P11" s="4">
        <v>0.66132723112128144</v>
      </c>
    </row>
    <row r="12" spans="1:16" x14ac:dyDescent="0.55000000000000004">
      <c r="B12" s="1">
        <v>7</v>
      </c>
      <c r="C12">
        <v>10.9</v>
      </c>
      <c r="D12" s="9">
        <f t="shared" si="0"/>
        <v>87.745000000000005</v>
      </c>
      <c r="E12">
        <f t="shared" si="1"/>
        <v>232.64500000000001</v>
      </c>
      <c r="F12" s="4">
        <f t="shared" si="2"/>
        <v>0.62283737024221453</v>
      </c>
      <c r="G12" s="6" t="s">
        <v>14</v>
      </c>
      <c r="H12" s="4">
        <f>PRODUCT(F5:F12)</f>
        <v>0.17982017982017978</v>
      </c>
      <c r="I12" t="s">
        <v>20</v>
      </c>
      <c r="N12" s="6" t="s">
        <v>14</v>
      </c>
      <c r="O12" s="4">
        <v>0.77369821848215958</v>
      </c>
      <c r="P12" s="4">
        <v>0.62283737024221453</v>
      </c>
    </row>
    <row r="13" spans="1:16" x14ac:dyDescent="0.55000000000000004">
      <c r="B13" s="1">
        <v>8</v>
      </c>
      <c r="C13">
        <v>7.9</v>
      </c>
      <c r="D13" s="9">
        <f t="shared" si="0"/>
        <v>63.594999999999999</v>
      </c>
      <c r="E13">
        <f>E14+D13</f>
        <v>144.9</v>
      </c>
      <c r="F13" s="4">
        <f t="shared" si="2"/>
        <v>0.56111111111111112</v>
      </c>
      <c r="G13" s="6" t="s">
        <v>15</v>
      </c>
      <c r="H13" s="4">
        <f>PRODUCT(F5:F13)</f>
        <v>0.10089910089910088</v>
      </c>
      <c r="I13" t="s">
        <v>20</v>
      </c>
      <c r="N13" s="6" t="s">
        <v>15</v>
      </c>
      <c r="O13" s="4">
        <v>0.72297153277756721</v>
      </c>
      <c r="P13" s="4">
        <v>0.56111111111111112</v>
      </c>
    </row>
    <row r="14" spans="1:16" x14ac:dyDescent="0.55000000000000004">
      <c r="B14" s="1">
        <v>9</v>
      </c>
      <c r="C14">
        <v>4.4000000000000004</v>
      </c>
      <c r="D14" s="9">
        <f t="shared" si="0"/>
        <v>35.42</v>
      </c>
      <c r="E14">
        <f>E15+D14</f>
        <v>81.305000000000007</v>
      </c>
      <c r="F14" s="4">
        <f t="shared" si="2"/>
        <v>0.5643564356435643</v>
      </c>
      <c r="G14" s="6" t="s">
        <v>16</v>
      </c>
      <c r="H14" s="4">
        <f>PRODUCT(F5:F14)</f>
        <v>5.694305694305693E-2</v>
      </c>
      <c r="I14" t="s">
        <v>20</v>
      </c>
      <c r="N14" s="6" t="s">
        <v>16</v>
      </c>
      <c r="O14" s="4">
        <v>0.66331168565274723</v>
      </c>
      <c r="P14" s="4">
        <v>0.5643564356435643</v>
      </c>
    </row>
    <row r="15" spans="1:16" x14ac:dyDescent="0.55000000000000004">
      <c r="B15" s="1" t="s">
        <v>3</v>
      </c>
      <c r="C15">
        <v>5.7</v>
      </c>
      <c r="D15" s="9">
        <f t="shared" si="0"/>
        <v>45.884999999999998</v>
      </c>
      <c r="E15">
        <f>D15</f>
        <v>45.884999999999998</v>
      </c>
      <c r="F15" s="5"/>
      <c r="G15" s="7" t="s">
        <v>17</v>
      </c>
      <c r="H15" s="8">
        <f>SUM(H5:H14)</f>
        <v>5.126873126873126</v>
      </c>
    </row>
    <row r="16" spans="1:16" x14ac:dyDescent="0.55000000000000004">
      <c r="B16" s="1" t="s">
        <v>6</v>
      </c>
      <c r="C16">
        <v>100</v>
      </c>
      <c r="D16">
        <v>805</v>
      </c>
    </row>
    <row r="17" spans="4:4" x14ac:dyDescent="0.55000000000000004">
      <c r="D17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DATA</vt:lpstr>
      <vt:lpstr>Soluzioni</vt:lpstr>
      <vt:lpstr>DHS87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tanturri</dc:creator>
  <cp:lastModifiedBy>marialetizia</cp:lastModifiedBy>
  <dcterms:created xsi:type="dcterms:W3CDTF">2021-12-08T21:16:33Z</dcterms:created>
  <dcterms:modified xsi:type="dcterms:W3CDTF">2025-12-03T11:55:05Z</dcterms:modified>
</cp:coreProperties>
</file>