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126fab69b16ec5d/PhD/COURSES/2425_VARM/"/>
    </mc:Choice>
  </mc:AlternateContent>
  <xr:revisionPtr revIDLastSave="1402" documentId="8_{5EA53707-216A-4B4C-91B9-FE1CE57179BA}" xr6:coauthVersionLast="47" xr6:coauthVersionMax="47" xr10:uidLastSave="{797367BC-7D24-264D-8A53-13446A6F94CF}"/>
  <bookViews>
    <workbookView xWindow="20" yWindow="520" windowWidth="28800" windowHeight="16000" xr2:uid="{00000000-000D-0000-FFFF-FFFF00000000}"/>
  </bookViews>
  <sheets>
    <sheet name="DCM_exercis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9" i="2" l="1"/>
  <c r="T28" i="2"/>
  <c r="T22" i="2"/>
  <c r="T21" i="2"/>
  <c r="T20" i="2"/>
  <c r="T13" i="2"/>
  <c r="T12" i="2"/>
  <c r="T11" i="2"/>
  <c r="AH17" i="2"/>
  <c r="AG17" i="2"/>
  <c r="AF17" i="2"/>
  <c r="AE17" i="2"/>
  <c r="AF10" i="2"/>
  <c r="Q35" i="2"/>
  <c r="Q39" i="2" s="1"/>
  <c r="Q37" i="2" l="1"/>
  <c r="Q38" i="2"/>
  <c r="Q40" i="2" l="1"/>
  <c r="T36" i="2" s="1"/>
  <c r="Q2" i="2" l="1"/>
  <c r="Q10" i="2"/>
  <c r="AD5" i="2"/>
  <c r="AD12" i="2" s="1"/>
  <c r="AD19" i="2" s="1"/>
  <c r="AD4" i="2"/>
  <c r="AD11" i="2" s="1"/>
  <c r="AD18" i="2" s="1"/>
  <c r="AD3" i="2"/>
  <c r="AD10" i="2" s="1"/>
  <c r="AD17" i="2" s="1"/>
  <c r="AH2" i="2"/>
  <c r="AH9" i="2" s="1"/>
  <c r="AH16" i="2" s="1"/>
  <c r="AG2" i="2"/>
  <c r="AG9" i="2" s="1"/>
  <c r="AG16" i="2" s="1"/>
  <c r="AF2" i="2"/>
  <c r="AF9" i="2" s="1"/>
  <c r="AF16" i="2" s="1"/>
  <c r="AE2" i="2"/>
  <c r="AE9" i="2" s="1"/>
  <c r="AE16" i="2" s="1"/>
  <c r="T5" i="2" l="1"/>
  <c r="T6" i="2"/>
  <c r="T4" i="2"/>
  <c r="T3" i="2"/>
  <c r="V11" i="2"/>
  <c r="T14" i="2"/>
  <c r="Q27" i="2"/>
  <c r="Q19" i="2"/>
  <c r="V10" i="2"/>
  <c r="V19" i="2"/>
  <c r="T23" i="2" l="1"/>
  <c r="V20" i="2"/>
  <c r="AG10" i="2" s="1"/>
  <c r="T31" i="2"/>
  <c r="T30" i="2"/>
  <c r="AH12" i="2"/>
  <c r="AH11" i="2"/>
  <c r="AE11" i="2"/>
  <c r="V21" i="2"/>
  <c r="V12" i="2"/>
  <c r="AF11" i="2" s="1"/>
  <c r="V13" i="2"/>
  <c r="AH10" i="2"/>
  <c r="V14" i="2"/>
  <c r="AF12" i="2" l="1"/>
  <c r="AG11" i="2"/>
  <c r="AE12" i="2"/>
  <c r="V22" i="2"/>
  <c r="AG12" i="2" s="1"/>
  <c r="V23" i="2" l="1"/>
  <c r="AH19" i="2" l="1"/>
  <c r="AH18" i="2"/>
  <c r="T37" i="2"/>
  <c r="T39" i="2"/>
  <c r="T38" i="2"/>
  <c r="T40" i="2" l="1"/>
  <c r="AE19" i="2"/>
  <c r="AE18" i="2"/>
  <c r="AF18" i="2"/>
  <c r="AF19" i="2"/>
  <c r="AG18" i="2"/>
  <c r="AG19" i="2"/>
  <c r="AI19" i="2" l="1"/>
  <c r="AI18" i="2"/>
  <c r="AE10" i="2"/>
  <c r="AI17" i="2" s="1"/>
</calcChain>
</file>

<file path=xl/sharedStrings.xml><?xml version="1.0" encoding="utf-8"?>
<sst xmlns="http://schemas.openxmlformats.org/spreadsheetml/2006/main" count="188" uniqueCount="100">
  <si>
    <t>Comfort</t>
  </si>
  <si>
    <t>Acura TL</t>
  </si>
  <si>
    <t>Toyota Camry</t>
  </si>
  <si>
    <t>Honda Civic</t>
  </si>
  <si>
    <t>GOAL</t>
  </si>
  <si>
    <t>Prestige</t>
  </si>
  <si>
    <t>Price</t>
  </si>
  <si>
    <t>MPG</t>
  </si>
  <si>
    <t>Excellent</t>
  </si>
  <si>
    <t>Above Average</t>
  </si>
  <si>
    <t>Average</t>
  </si>
  <si>
    <t>Below Average</t>
  </si>
  <si>
    <t>Poor</t>
  </si>
  <si>
    <t>Criteria</t>
  </si>
  <si>
    <t>Alternatives</t>
  </si>
  <si>
    <t>Rating Scale</t>
  </si>
  <si>
    <t>Acura TL
Toyota Camry
Honda Civic</t>
  </si>
  <si>
    <t>Ordinal</t>
  </si>
  <si>
    <t>From 20 to 40 (city/hwy)</t>
  </si>
  <si>
    <t>From 15 to 35 (k€)</t>
  </si>
  <si>
    <t>Criterion 3</t>
  </si>
  <si>
    <t>L1</t>
  </si>
  <si>
    <t>L2</t>
  </si>
  <si>
    <t>L3</t>
  </si>
  <si>
    <t>L4</t>
  </si>
  <si>
    <t>L5</t>
  </si>
  <si>
    <t>Level 1</t>
  </si>
  <si>
    <t>𝛼3</t>
  </si>
  <si>
    <t>𝑣3(𝑙3,1)</t>
  </si>
  <si>
    <t>Level 2</t>
  </si>
  <si>
    <t>𝑣3(𝑙3,2)</t>
  </si>
  <si>
    <t>Level 3</t>
  </si>
  <si>
    <t>𝑣3(𝑙3,3)</t>
  </si>
  <si>
    <t>Level 4</t>
  </si>
  <si>
    <t>𝑣3(𝑙3,4)</t>
  </si>
  <si>
    <t>Level 5</t>
  </si>
  <si>
    <t>𝑣3(𝑙3,5)</t>
  </si>
  <si>
    <t>Criterion 4</t>
  </si>
  <si>
    <t>X</t>
  </si>
  <si>
    <t>Y</t>
  </si>
  <si>
    <t>𝛼4</t>
  </si>
  <si>
    <t>𝑣4(𝑙4,1)</t>
  </si>
  <si>
    <t>𝑣4(𝑙4,2)</t>
  </si>
  <si>
    <t>𝑣4(𝑙4,3)</t>
  </si>
  <si>
    <t>𝑣4(𝑙4,4)</t>
  </si>
  <si>
    <t>𝑣4(𝑙4,5)</t>
  </si>
  <si>
    <t>Criterion 1</t>
  </si>
  <si>
    <t>𝛼1</t>
  </si>
  <si>
    <t>𝑣1(𝑙1,1)</t>
  </si>
  <si>
    <t>𝑣1(𝑙1,2)</t>
  </si>
  <si>
    <t>𝑣1(𝑙1,3)</t>
  </si>
  <si>
    <t>𝑣1(𝑙1,4)</t>
  </si>
  <si>
    <t>𝑣1(𝑙1,5)</t>
  </si>
  <si>
    <t>Criterion 2</t>
  </si>
  <si>
    <t>𝛼2</t>
  </si>
  <si>
    <t>𝑣2(𝑙2,1)</t>
  </si>
  <si>
    <t>𝑣2(𝑙2,2)</t>
  </si>
  <si>
    <t>𝑣2(𝑙2,3)</t>
  </si>
  <si>
    <t>𝑣2(𝑙2,4)</t>
  </si>
  <si>
    <t>𝑣2(𝑙2,5)</t>
  </si>
  <si>
    <t>C3</t>
  </si>
  <si>
    <t>C2</t>
  </si>
  <si>
    <t>C4</t>
  </si>
  <si>
    <t>C1</t>
  </si>
  <si>
    <t>Dummy</t>
  </si>
  <si>
    <r>
      <t xml:space="preserve">Cost </t>
    </r>
    <r>
      <rPr>
        <b/>
        <sz val="12"/>
        <color rgb="FF404040"/>
        <rFont val="Calibri"/>
        <family val="2"/>
      </rPr>
      <t>$33,000</t>
    </r>
  </si>
  <si>
    <r>
      <t xml:space="preserve">Miles per Gallon </t>
    </r>
    <r>
      <rPr>
        <b/>
        <sz val="12"/>
        <color rgb="FF404040"/>
        <rFont val="Calibri"/>
        <family val="2"/>
      </rPr>
      <t>25,5</t>
    </r>
    <r>
      <rPr>
        <sz val="12"/>
        <color rgb="FF404040"/>
        <rFont val="Calibri"/>
        <family val="2"/>
      </rPr>
      <t xml:space="preserve"> (City/Hwy)</t>
    </r>
  </si>
  <si>
    <r>
      <t xml:space="preserve">Prestige is </t>
    </r>
    <r>
      <rPr>
        <b/>
        <sz val="12"/>
        <color rgb="FF404040"/>
        <rFont val="Calibri"/>
        <family val="2"/>
      </rPr>
      <t>Above Average</t>
    </r>
  </si>
  <si>
    <r>
      <t xml:space="preserve">Comfort is </t>
    </r>
    <r>
      <rPr>
        <b/>
        <sz val="12"/>
        <color rgb="FF404040"/>
        <rFont val="Calibri"/>
        <family val="2"/>
      </rPr>
      <t>Excellent</t>
    </r>
  </si>
  <si>
    <r>
      <t xml:space="preserve">Prestige is </t>
    </r>
    <r>
      <rPr>
        <b/>
        <sz val="12"/>
        <color rgb="FF404040"/>
        <rFont val="Calibri"/>
        <family val="2"/>
      </rPr>
      <t>Average</t>
    </r>
  </si>
  <si>
    <r>
      <t xml:space="preserve">Cost </t>
    </r>
    <r>
      <rPr>
        <b/>
        <sz val="12"/>
        <color rgb="FF404040"/>
        <rFont val="Calibri"/>
        <family val="2"/>
      </rPr>
      <t>$25,000</t>
    </r>
  </si>
  <si>
    <r>
      <t xml:space="preserve">Miles per gallon </t>
    </r>
    <r>
      <rPr>
        <b/>
        <sz val="12"/>
        <color rgb="FF404040"/>
        <rFont val="Calibri"/>
        <family val="2"/>
      </rPr>
      <t>26</t>
    </r>
    <r>
      <rPr>
        <sz val="12"/>
        <color rgb="FF404040"/>
        <rFont val="Calibri"/>
        <family val="2"/>
      </rPr>
      <t xml:space="preserve"> (City/Hwy)</t>
    </r>
  </si>
  <si>
    <r>
      <t xml:space="preserve">Comfort is </t>
    </r>
    <r>
      <rPr>
        <b/>
        <sz val="12"/>
        <color rgb="FF404040"/>
        <rFont val="Calibri"/>
        <family val="2"/>
      </rPr>
      <t>Average</t>
    </r>
  </si>
  <si>
    <r>
      <t xml:space="preserve">Cost </t>
    </r>
    <r>
      <rPr>
        <b/>
        <sz val="12"/>
        <color rgb="FF404040"/>
        <rFont val="Calibri"/>
        <family val="2"/>
      </rPr>
      <t>$18,000</t>
    </r>
  </si>
  <si>
    <r>
      <t xml:space="preserve">Miles per gallon </t>
    </r>
    <r>
      <rPr>
        <b/>
        <sz val="12"/>
        <color rgb="FF404040"/>
        <rFont val="Calibri"/>
        <family val="2"/>
      </rPr>
      <t>34,0</t>
    </r>
    <r>
      <rPr>
        <sz val="12"/>
        <color rgb="FF404040"/>
        <rFont val="Calibri"/>
        <family val="2"/>
      </rPr>
      <t xml:space="preserve"> (City/Hwy)</t>
    </r>
  </si>
  <si>
    <r>
      <t xml:space="preserve">Prestige is </t>
    </r>
    <r>
      <rPr>
        <b/>
        <sz val="12"/>
        <color rgb="FF404040"/>
        <rFont val="Calibri"/>
        <family val="2"/>
      </rPr>
      <t>Below Average</t>
    </r>
  </si>
  <si>
    <r>
      <t xml:space="preserve">Comfort is </t>
    </r>
    <r>
      <rPr>
        <b/>
        <sz val="12"/>
        <color rgb="FF404040"/>
        <rFont val="Calibri"/>
        <family val="2"/>
      </rPr>
      <t>Below Average</t>
    </r>
  </si>
  <si>
    <t>Interval 
(Continuous)</t>
  </si>
  <si>
    <t>Information Table</t>
  </si>
  <si>
    <t>Calculations Table</t>
  </si>
  <si>
    <t>Performance Table</t>
  </si>
  <si>
    <t>Weights</t>
  </si>
  <si>
    <t>Ranking</t>
  </si>
  <si>
    <t>Best car choice</t>
  </si>
  <si>
    <t>𝛼 value</t>
  </si>
  <si>
    <t>𝚭 value</t>
  </si>
  <si>
    <t>worst</t>
  </si>
  <si>
    <t>best</t>
  </si>
  <si>
    <t>Worst</t>
  </si>
  <si>
    <t>Best</t>
  </si>
  <si>
    <t>Notes:</t>
  </si>
  <si>
    <t>C4 - Comfort</t>
  </si>
  <si>
    <t>C3 - MPG</t>
  </si>
  <si>
    <t>C2 - Price</t>
  </si>
  <si>
    <t>The alternatives considered in this example:</t>
  </si>
  <si>
    <t>*</t>
  </si>
  <si>
    <t>*equivalent intervals needed for the interpolation of continuous values</t>
  </si>
  <si>
    <r>
      <t xml:space="preserve">1) For the worst criterion it is considered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to better identify the z-value of substitution rate with the best criterion. If it was </t>
    </r>
    <r>
      <rPr>
        <b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, it means that the worst criterion has no value (so not worth of considering).</t>
    </r>
  </si>
  <si>
    <r>
      <t xml:space="preserve">2) For the lowest level within each criterion, we considered </t>
    </r>
    <r>
      <rPr>
        <b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 xml:space="preserve"> as a possibile value. It means that we consider zero when an action perorm at lowest level.</t>
    </r>
  </si>
  <si>
    <t>C1 - Prestige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</si>
</sst>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6" x14ac:knownFonts="1">
    <font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404040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rgb="FF404040"/>
      <name val="Calibri"/>
      <family val="2"/>
    </font>
    <font>
      <b/>
      <sz val="12"/>
      <color rgb="FFFFFFFF"/>
      <name val="Aptos Narrow"/>
    </font>
    <font>
      <b/>
      <sz val="12"/>
      <color rgb="FF000000"/>
      <name val="Aptos Narrow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9713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2" fillId="0" borderId="4" xfId="0" applyFont="1" applyBorder="1"/>
    <xf numFmtId="0" fontId="2" fillId="0" borderId="7" xfId="0" applyFont="1" applyBorder="1"/>
    <xf numFmtId="0" fontId="2" fillId="0" borderId="16" xfId="0" applyFont="1" applyBorder="1"/>
    <xf numFmtId="0" fontId="0" fillId="0" borderId="9" xfId="0" applyBorder="1"/>
    <xf numFmtId="0" fontId="0" fillId="0" borderId="11" xfId="0" applyBorder="1"/>
    <xf numFmtId="43" fontId="2" fillId="0" borderId="12" xfId="2" applyFont="1" applyBorder="1"/>
    <xf numFmtId="0" fontId="0" fillId="5" borderId="8" xfId="0" applyFill="1" applyBorder="1"/>
    <xf numFmtId="0" fontId="0" fillId="5" borderId="9" xfId="0" applyFill="1" applyBorder="1"/>
    <xf numFmtId="2" fontId="2" fillId="5" borderId="4" xfId="2" applyNumberFormat="1" applyFont="1" applyFill="1" applyBorder="1"/>
    <xf numFmtId="0" fontId="0" fillId="0" borderId="10" xfId="0" applyBorder="1"/>
    <xf numFmtId="0" fontId="0" fillId="4" borderId="5" xfId="0" applyFill="1" applyBorder="1"/>
    <xf numFmtId="0" fontId="0" fillId="5" borderId="10" xfId="0" applyFill="1" applyBorder="1"/>
    <xf numFmtId="2" fontId="2" fillId="0" borderId="0" xfId="2" applyNumberFormat="1" applyFont="1" applyBorder="1"/>
    <xf numFmtId="0" fontId="0" fillId="0" borderId="8" xfId="0" applyBorder="1"/>
    <xf numFmtId="2" fontId="2" fillId="0" borderId="4" xfId="2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/>
    <xf numFmtId="0" fontId="2" fillId="6" borderId="8" xfId="0" applyFont="1" applyFill="1" applyBorder="1"/>
    <xf numFmtId="0" fontId="6" fillId="0" borderId="4" xfId="0" applyFont="1" applyBorder="1"/>
    <xf numFmtId="0" fontId="6" fillId="0" borderId="7" xfId="0" applyFont="1" applyBorder="1"/>
    <xf numFmtId="2" fontId="14" fillId="0" borderId="3" xfId="0" applyNumberFormat="1" applyFont="1" applyBorder="1"/>
    <xf numFmtId="2" fontId="0" fillId="0" borderId="6" xfId="0" applyNumberFormat="1" applyBorder="1"/>
    <xf numFmtId="0" fontId="0" fillId="4" borderId="0" xfId="0" applyFill="1"/>
    <xf numFmtId="43" fontId="2" fillId="0" borderId="0" xfId="2" applyFont="1" applyBorder="1"/>
    <xf numFmtId="0" fontId="7" fillId="0" borderId="0" xfId="0" applyFont="1"/>
    <xf numFmtId="2" fontId="0" fillId="0" borderId="0" xfId="0" applyNumberFormat="1"/>
    <xf numFmtId="0" fontId="0" fillId="3" borderId="0" xfId="0" applyFill="1"/>
    <xf numFmtId="0" fontId="6" fillId="0" borderId="0" xfId="0" applyFont="1"/>
    <xf numFmtId="2" fontId="2" fillId="0" borderId="0" xfId="0" applyNumberFormat="1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2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13" fillId="0" borderId="0" xfId="0" applyFont="1" applyAlignment="1">
      <alignment horizontal="center" vertical="center"/>
    </xf>
    <xf numFmtId="43" fontId="0" fillId="0" borderId="2" xfId="2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43" fontId="0" fillId="0" borderId="4" xfId="0" applyNumberFormat="1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43" fontId="0" fillId="0" borderId="20" xfId="2" applyFont="1" applyBorder="1" applyAlignment="1">
      <alignment horizontal="center"/>
    </xf>
    <xf numFmtId="43" fontId="0" fillId="0" borderId="5" xfId="0" applyNumberFormat="1" applyBorder="1" applyAlignment="1">
      <alignment horizontal="center"/>
    </xf>
    <xf numFmtId="0" fontId="12" fillId="8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164" fontId="0" fillId="0" borderId="20" xfId="2" applyNumberFormat="1" applyFont="1" applyBorder="1" applyAlignment="1">
      <alignment horizontal="center"/>
    </xf>
    <xf numFmtId="0" fontId="10" fillId="10" borderId="21" xfId="0" applyFont="1" applyFill="1" applyBorder="1" applyAlignment="1">
      <alignment horizontal="center" vertical="center"/>
    </xf>
    <xf numFmtId="0" fontId="13" fillId="9" borderId="2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11" borderId="17" xfId="1" applyFill="1" applyBorder="1"/>
    <xf numFmtId="0" fontId="3" fillId="11" borderId="8" xfId="0" applyFont="1" applyFill="1" applyBorder="1"/>
    <xf numFmtId="0" fontId="0" fillId="11" borderId="14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3" fillId="11" borderId="9" xfId="0" applyFont="1" applyFill="1" applyBorder="1"/>
    <xf numFmtId="0" fontId="3" fillId="11" borderId="4" xfId="0" applyFont="1" applyFill="1" applyBorder="1"/>
    <xf numFmtId="0" fontId="3" fillId="11" borderId="8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left" vertical="center"/>
    </xf>
    <xf numFmtId="0" fontId="3" fillId="11" borderId="9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left" vertical="center"/>
    </xf>
    <xf numFmtId="0" fontId="3" fillId="11" borderId="10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left" vertical="center"/>
    </xf>
    <xf numFmtId="0" fontId="5" fillId="11" borderId="4" xfId="0" applyFont="1" applyFill="1" applyBorder="1"/>
    <xf numFmtId="0" fontId="2" fillId="11" borderId="11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 wrapText="1"/>
    </xf>
    <xf numFmtId="0" fontId="0" fillId="11" borderId="14" xfId="0" applyFill="1" applyBorder="1" applyAlignment="1">
      <alignment horizontal="center" vertical="center" wrapText="1"/>
    </xf>
    <xf numFmtId="0" fontId="0" fillId="11" borderId="15" xfId="0" applyFill="1" applyBorder="1" applyAlignment="1">
      <alignment horizontal="center" vertical="center" wrapText="1"/>
    </xf>
    <xf numFmtId="0" fontId="1" fillId="11" borderId="13" xfId="1" applyFill="1" applyBorder="1" applyAlignment="1">
      <alignment horizontal="center" vertical="center"/>
    </xf>
    <xf numFmtId="0" fontId="1" fillId="11" borderId="14" xfId="1" applyFill="1" applyBorder="1" applyAlignment="1">
      <alignment horizontal="center" vertical="center"/>
    </xf>
    <xf numFmtId="0" fontId="1" fillId="11" borderId="15" xfId="1" applyFill="1" applyBorder="1" applyAlignment="1">
      <alignment horizontal="center" vertical="center"/>
    </xf>
    <xf numFmtId="0" fontId="1" fillId="11" borderId="13" xfId="1" applyFill="1" applyBorder="1" applyAlignment="1">
      <alignment horizontal="center" vertical="center" wrapText="1"/>
    </xf>
    <xf numFmtId="0" fontId="1" fillId="11" borderId="14" xfId="1" applyFill="1" applyBorder="1" applyAlignment="1">
      <alignment horizontal="center" vertical="center" wrapText="1"/>
    </xf>
    <xf numFmtId="0" fontId="1" fillId="11" borderId="15" xfId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2" fillId="7" borderId="13" xfId="0" applyFont="1" applyFill="1" applyBorder="1" applyAlignment="1">
      <alignment wrapText="1"/>
    </xf>
    <xf numFmtId="0" fontId="2" fillId="0" borderId="14" xfId="0" applyFont="1" applyBorder="1"/>
    <xf numFmtId="0" fontId="0" fillId="0" borderId="14" xfId="0" applyBorder="1"/>
    <xf numFmtId="0" fontId="0" fillId="0" borderId="15" xfId="0" applyBorder="1"/>
    <xf numFmtId="43" fontId="2" fillId="0" borderId="14" xfId="2" applyFont="1" applyBorder="1"/>
    <xf numFmtId="43" fontId="0" fillId="0" borderId="14" xfId="2" applyFont="1" applyBorder="1"/>
    <xf numFmtId="43" fontId="0" fillId="0" borderId="15" xfId="2" applyFont="1" applyBorder="1"/>
    <xf numFmtId="0" fontId="0" fillId="0" borderId="12" xfId="0" applyBorder="1"/>
    <xf numFmtId="0" fontId="0" fillId="11" borderId="24" xfId="0" applyFill="1" applyBorder="1" applyAlignment="1">
      <alignment horizontal="center" vertical="center"/>
    </xf>
    <xf numFmtId="0" fontId="0" fillId="11" borderId="25" xfId="0" applyFill="1" applyBorder="1" applyAlignment="1">
      <alignment horizontal="center" vertical="center"/>
    </xf>
    <xf numFmtId="0" fontId="0" fillId="11" borderId="26" xfId="0" applyFill="1" applyBorder="1" applyAlignment="1">
      <alignment horizontal="center" vertical="center"/>
    </xf>
    <xf numFmtId="0" fontId="1" fillId="11" borderId="27" xfId="1" applyFill="1" applyBorder="1" applyAlignment="1">
      <alignment horizontal="center" vertical="center"/>
    </xf>
    <xf numFmtId="0" fontId="1" fillId="11" borderId="28" xfId="1" applyFill="1" applyBorder="1" applyAlignment="1">
      <alignment horizontal="center" vertical="center"/>
    </xf>
    <xf numFmtId="0" fontId="1" fillId="11" borderId="29" xfId="1" applyFill="1" applyBorder="1" applyAlignment="1">
      <alignment horizontal="center" vertical="center"/>
    </xf>
    <xf numFmtId="0" fontId="0" fillId="0" borderId="23" xfId="0" applyBorder="1"/>
    <xf numFmtId="0" fontId="0" fillId="0" borderId="0" xfId="0" applyBorder="1"/>
    <xf numFmtId="0" fontId="2" fillId="7" borderId="16" xfId="0" applyFont="1" applyFill="1" applyBorder="1"/>
    <xf numFmtId="165" fontId="0" fillId="0" borderId="14" xfId="3" applyNumberFormat="1" applyFont="1" applyBorder="1"/>
    <xf numFmtId="165" fontId="0" fillId="0" borderId="15" xfId="3" applyNumberFormat="1" applyFont="1" applyBorder="1"/>
    <xf numFmtId="9" fontId="2" fillId="0" borderId="15" xfId="3" applyFont="1" applyBorder="1"/>
    <xf numFmtId="43" fontId="14" fillId="0" borderId="14" xfId="2" applyFont="1" applyBorder="1"/>
    <xf numFmtId="2" fontId="14" fillId="0" borderId="3" xfId="2" applyNumberFormat="1" applyFont="1" applyBorder="1"/>
    <xf numFmtId="2" fontId="15" fillId="0" borderId="5" xfId="2" applyNumberFormat="1" applyFont="1" applyBorder="1"/>
    <xf numFmtId="2" fontId="14" fillId="5" borderId="3" xfId="2" applyNumberFormat="1" applyFont="1" applyFill="1" applyBorder="1"/>
    <xf numFmtId="2" fontId="15" fillId="5" borderId="5" xfId="2" applyNumberFormat="1" applyFont="1" applyFill="1" applyBorder="1"/>
  </cellXfs>
  <cellStyles count="4">
    <cellStyle name="Migliaia" xfId="2" builtinId="3"/>
    <cellStyle name="Normale" xfId="0" builtinId="0"/>
    <cellStyle name="Output" xfId="1" builtinId="21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DCM_exercise!$V$9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DCM_exercise!$U$10:$U$14</c:f>
              <c:numCache>
                <c:formatCode>General</c:formatCode>
                <c:ptCount val="5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  <c:pt idx="4">
                  <c:v>15</c:v>
                </c:pt>
              </c:numCache>
            </c:numRef>
          </c:xVal>
          <c:yVal>
            <c:numRef>
              <c:f>DCM_exercise!$V$10:$V$14</c:f>
              <c:numCache>
                <c:formatCode>0.00</c:formatCode>
                <c:ptCount val="5"/>
                <c:pt idx="0">
                  <c:v>0</c:v>
                </c:pt>
                <c:pt idx="1">
                  <c:v>25</c:v>
                </c:pt>
                <c:pt idx="2">
                  <c:v>62.5</c:v>
                </c:pt>
                <c:pt idx="3">
                  <c:v>87.5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88-C746-860C-6A047E5E0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799760"/>
        <c:axId val="560902960"/>
      </c:scatterChart>
      <c:valAx>
        <c:axId val="563799760"/>
        <c:scaling>
          <c:orientation val="minMax"/>
          <c:max val="35"/>
          <c:min val="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0902960"/>
        <c:crosses val="autoZero"/>
        <c:crossBetween val="midCat"/>
      </c:valAx>
      <c:valAx>
        <c:axId val="5609029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3799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DCM_exercise!$V$18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DCM_exercise!$U$19:$U$23</c:f>
              <c:numCache>
                <c:formatCode>General</c:formatCode>
                <c:ptCount val="5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</c:numCache>
            </c:numRef>
          </c:xVal>
          <c:yVal>
            <c:numRef>
              <c:f>DCM_exercise!$V$19:$V$23</c:f>
              <c:numCache>
                <c:formatCode>0.00</c:formatCode>
                <c:ptCount val="5"/>
                <c:pt idx="0">
                  <c:v>0</c:v>
                </c:pt>
                <c:pt idx="1">
                  <c:v>28.571428571428573</c:v>
                </c:pt>
                <c:pt idx="2">
                  <c:v>35.714285714285715</c:v>
                </c:pt>
                <c:pt idx="3">
                  <c:v>50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BB-B142-96C7-29BB9E4CF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4763696"/>
        <c:axId val="1651927360"/>
      </c:scatterChart>
      <c:valAx>
        <c:axId val="1774763696"/>
        <c:scaling>
          <c:orientation val="minMax"/>
          <c:max val="4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51927360"/>
        <c:crosses val="autoZero"/>
        <c:crossBetween val="midCat"/>
      </c:valAx>
      <c:valAx>
        <c:axId val="16519273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4763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704850</xdr:colOff>
      <xdr:row>4</xdr:row>
      <xdr:rowOff>13970</xdr:rowOff>
    </xdr:from>
    <xdr:to>
      <xdr:col>26</xdr:col>
      <xdr:colOff>609600</xdr:colOff>
      <xdr:row>15</xdr:row>
      <xdr:rowOff>175260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B79B231D-45E8-4DB1-69BE-5C7F7C303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666750</xdr:colOff>
      <xdr:row>17</xdr:row>
      <xdr:rowOff>19050</xdr:rowOff>
    </xdr:from>
    <xdr:to>
      <xdr:col>26</xdr:col>
      <xdr:colOff>711200</xdr:colOff>
      <xdr:row>29</xdr:row>
      <xdr:rowOff>76200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BF20EEAF-E706-EF60-C6F1-2FA4F953A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14</xdr:col>
      <xdr:colOff>114300</xdr:colOff>
      <xdr:row>2</xdr:row>
      <xdr:rowOff>120650</xdr:rowOff>
    </xdr:from>
    <xdr:ext cx="2387257" cy="47570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7" name="CasellaDiTesto 16">
              <a:extLst>
                <a:ext uri="{FF2B5EF4-FFF2-40B4-BE49-F238E27FC236}">
                  <a16:creationId xmlns:a16="http://schemas.microsoft.com/office/drawing/2014/main" id="{8496B7A7-985B-C63B-DD23-F45D2DD3508B}"/>
                </a:ext>
              </a:extLst>
            </xdr:cNvPr>
            <xdr:cNvSpPr txBox="1"/>
          </xdr:nvSpPr>
          <xdr:spPr>
            <a:xfrm>
              <a:off x="10706100" y="552450"/>
              <a:ext cx="2387257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e>
                      <m:sub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it-IT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100−0</m:t>
                        </m:r>
                      </m:num>
                      <m:den>
                        <m:eqArr>
                          <m:eqArrPr>
                            <m:ctrlPr>
                              <a:rPr lang="it-IT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eqArrPr>
                          <m:e>
                            <m:d>
                              <m:dPr>
                                <m:ctrlPr>
                                  <a:rPr lang="it-IT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m:rPr>
                                    <m:nor/>
                                  </m:rPr>
                                  <a:rPr lang="it-IT" sz="11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  <m:r>
                                  <m:rPr>
                                    <m:nor/>
                                  </m:rPr>
                                  <a:rPr lang="en-US" sz="1100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+1</m:t>
                                </m:r>
                              </m:e>
                            </m:d>
                            <m:r>
                              <m:rPr>
                                <m:nor/>
                              </m:rPr>
                              <a:rPr lang="en-US" sz="110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+</m:t>
                            </m:r>
                            <m:d>
                              <m:dPr>
                                <m:ctrlPr>
                                  <a:rPr lang="it-IT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m:rPr>
                                    <m:nor/>
                                  </m:rPr>
                                  <a:rPr lang="it-IT" sz="11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  <m:r>
                                  <m:rPr>
                                    <m:nor/>
                                  </m:rPr>
                                  <a:rPr lang="en-US" sz="1100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+1</m:t>
                                </m:r>
                              </m:e>
                            </m:d>
                            <m:r>
                              <m:rPr>
                                <m:nor/>
                              </m:rPr>
                              <a:rPr lang="en-US" sz="110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+</m:t>
                            </m:r>
                            <m:d>
                              <m:dPr>
                                <m:ctrlPr>
                                  <a:rPr lang="it-IT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m:rPr>
                                    <m:nor/>
                                  </m:rPr>
                                  <a:rPr lang="it-IT" sz="11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0</m:t>
                                </m:r>
                                <m:r>
                                  <m:rPr>
                                    <m:nor/>
                                  </m:rPr>
                                  <a:rPr lang="en-US" sz="1100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+1</m:t>
                                </m:r>
                              </m:e>
                            </m:d>
                            <m:r>
                              <m:rPr>
                                <m:nor/>
                              </m:rPr>
                              <a:rPr lang="en-US" sz="110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+</m:t>
                            </m:r>
                            <m:d>
                              <m:dPr>
                                <m:ctrlPr>
                                  <a:rPr lang="it-IT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m:rPr>
                                    <m:nor/>
                                  </m:rPr>
                                  <a:rPr lang="it-IT" sz="11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  <m:r>
                                  <m:rPr>
                                    <m:nor/>
                                  </m:rPr>
                                  <a:rPr lang="en-US" sz="1100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+1</m:t>
                                </m:r>
                              </m:e>
                            </m:d>
                          </m:e>
                          <m:e>
                            <m: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.</m:t>
                            </m:r>
                          </m:e>
                        </m:eqArr>
                      </m:den>
                    </m:f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it-I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12</m:t>
                    </m:r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,</m:t>
                    </m:r>
                    <m:r>
                      <a:rPr lang="it-I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5</m:t>
                    </m:r>
                    <m:r>
                      <m:rPr>
                        <m:nor/>
                      </m:rPr>
                      <a:rPr lang="it-IT">
                        <a:effectLst/>
                      </a:rPr>
                      <m:t> </m:t>
                    </m:r>
                  </m:oMath>
                </m:oMathPara>
              </a14:m>
              <a:endParaRPr lang="it-IT" sz="1100" kern="1200"/>
            </a:p>
          </xdr:txBody>
        </xdr:sp>
      </mc:Choice>
      <mc:Fallback>
        <xdr:sp macro="" textlink="">
          <xdr:nvSpPr>
            <xdr:cNvPr id="17" name="CasellaDiTesto 16">
              <a:extLst>
                <a:ext uri="{FF2B5EF4-FFF2-40B4-BE49-F238E27FC236}">
                  <a16:creationId xmlns:a16="http://schemas.microsoft.com/office/drawing/2014/main" id="{8496B7A7-985B-C63B-DD23-F45D2DD3508B}"/>
                </a:ext>
              </a:extLst>
            </xdr:cNvPr>
            <xdr:cNvSpPr txBox="1"/>
          </xdr:nvSpPr>
          <xdr:spPr>
            <a:xfrm>
              <a:off x="10706100" y="552450"/>
              <a:ext cx="2387257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𝑎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en-U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100−0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)/█((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"2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"+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(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"+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(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"0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"+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(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"2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)@.)=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5"</a:t>
              </a:r>
              <a:r>
                <a:rPr lang="it-IT" i="0">
                  <a:effectLst/>
                  <a:latin typeface="Cambria Math" panose="02040503050406030204" pitchFamily="18" charset="0"/>
                </a:rPr>
                <a:t> </a:t>
              </a:r>
              <a:r>
                <a:rPr lang="it-IT" i="0">
                  <a:effectLst/>
                </a:rPr>
                <a:t>"</a:t>
              </a:r>
              <a:endParaRPr lang="it-IT" sz="1100" kern="1200"/>
            </a:p>
          </xdr:txBody>
        </xdr:sp>
      </mc:Fallback>
    </mc:AlternateContent>
    <xdr:clientData/>
  </xdr:oneCellAnchor>
  <xdr:oneCellAnchor>
    <xdr:from>
      <xdr:col>8</xdr:col>
      <xdr:colOff>488950</xdr:colOff>
      <xdr:row>28</xdr:row>
      <xdr:rowOff>158750</xdr:rowOff>
    </xdr:from>
    <xdr:ext cx="65" cy="172098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A3EB787C-B51C-70B4-BBD9-92191CB5D01F}"/>
            </a:ext>
          </a:extLst>
        </xdr:cNvPr>
        <xdr:cNvSpPr txBox="1"/>
      </xdr:nvSpPr>
      <xdr:spPr>
        <a:xfrm>
          <a:off x="8540750" y="6076950"/>
          <a:ext cx="65" cy="172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it-IT" sz="1100" kern="1200"/>
        </a:p>
      </xdr:txBody>
    </xdr:sp>
    <xdr:clientData/>
  </xdr:oneCellAnchor>
  <xdr:oneCellAnchor>
    <xdr:from>
      <xdr:col>14</xdr:col>
      <xdr:colOff>38100</xdr:colOff>
      <xdr:row>10</xdr:row>
      <xdr:rowOff>158750</xdr:rowOff>
    </xdr:from>
    <xdr:ext cx="2397131" cy="47570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asellaDiTesto 2">
              <a:extLst>
                <a:ext uri="{FF2B5EF4-FFF2-40B4-BE49-F238E27FC236}">
                  <a16:creationId xmlns:a16="http://schemas.microsoft.com/office/drawing/2014/main" id="{A6B66149-3D13-DC43-99BF-B05F48187EF8}"/>
                </a:ext>
              </a:extLst>
            </xdr:cNvPr>
            <xdr:cNvSpPr txBox="1"/>
          </xdr:nvSpPr>
          <xdr:spPr>
            <a:xfrm>
              <a:off x="10629900" y="2266950"/>
              <a:ext cx="2397131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e>
                      <m:sub>
                        <m:r>
                          <a:rPr lang="it-IT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it-IT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100−0</m:t>
                        </m:r>
                      </m:num>
                      <m:den>
                        <m:eqArr>
                          <m:eqArrPr>
                            <m:ctrlPr>
                              <a:rPr lang="it-IT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eqArrPr>
                          <m:e>
                            <m:d>
                              <m:dPr>
                                <m:ctrlPr>
                                  <a:rPr lang="it-IT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m:rPr>
                                    <m:nor/>
                                  </m:rPr>
                                  <a:rPr lang="it-IT" sz="11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  <m:r>
                                  <m:rPr>
                                    <m:nor/>
                                  </m:rPr>
                                  <a:rPr lang="en-US" sz="1100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+1</m:t>
                                </m:r>
                              </m:e>
                            </m:d>
                            <m:r>
                              <m:rPr>
                                <m:nor/>
                              </m:rPr>
                              <a:rPr lang="en-US" sz="110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+</m:t>
                            </m:r>
                            <m:d>
                              <m:dPr>
                                <m:ctrlPr>
                                  <a:rPr lang="it-IT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m:rPr>
                                    <m:nor/>
                                  </m:rPr>
                                  <a:rPr lang="it-IT" sz="11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  <m:r>
                                  <m:rPr>
                                    <m:nor/>
                                  </m:rPr>
                                  <a:rPr lang="en-US" sz="1100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+1</m:t>
                                </m:r>
                              </m:e>
                            </m:d>
                            <m:r>
                              <m:rPr>
                                <m:nor/>
                              </m:rPr>
                              <a:rPr lang="en-US" sz="110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+</m:t>
                            </m:r>
                            <m:d>
                              <m:dPr>
                                <m:ctrlPr>
                                  <a:rPr lang="it-IT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m:rPr>
                                    <m:nor/>
                                  </m:rPr>
                                  <a:rPr lang="it-IT" sz="11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  <m:r>
                                  <m:rPr>
                                    <m:nor/>
                                  </m:rPr>
                                  <a:rPr lang="en-US" sz="1100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+1</m:t>
                                </m:r>
                              </m:e>
                            </m:d>
                            <m:r>
                              <m:rPr>
                                <m:nor/>
                              </m:rPr>
                              <a:rPr lang="en-US" sz="110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+</m:t>
                            </m:r>
                            <m:d>
                              <m:dPr>
                                <m:ctrlPr>
                                  <a:rPr lang="it-IT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m:rPr>
                                    <m:nor/>
                                  </m:rPr>
                                  <a:rPr lang="it-IT" sz="11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  <m:r>
                                  <m:rPr>
                                    <m:nor/>
                                  </m:rPr>
                                  <a:rPr lang="en-US" sz="1100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+1</m:t>
                                </m:r>
                              </m:e>
                            </m:d>
                          </m:e>
                          <m:e>
                            <m: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.</m:t>
                            </m:r>
                          </m:e>
                        </m:eqArr>
                      </m:den>
                    </m:f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it-I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12</m:t>
                    </m:r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,</m:t>
                    </m:r>
                    <m:r>
                      <m:rPr>
                        <m:nor/>
                      </m:rPr>
                      <a:rPr lang="it-IT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5</m:t>
                    </m:r>
                    <m:r>
                      <m:rPr>
                        <m:nor/>
                      </m:rPr>
                      <a:rPr lang="it-IT">
                        <a:effectLst/>
                      </a:rPr>
                      <m:t> </m:t>
                    </m:r>
                  </m:oMath>
                </m:oMathPara>
              </a14:m>
              <a:endParaRPr lang="it-IT" sz="1100" kern="1200"/>
            </a:p>
          </xdr:txBody>
        </xdr:sp>
      </mc:Choice>
      <mc:Fallback>
        <xdr:sp macro="" textlink="">
          <xdr:nvSpPr>
            <xdr:cNvPr id="3" name="CasellaDiTesto 2">
              <a:extLst>
                <a:ext uri="{FF2B5EF4-FFF2-40B4-BE49-F238E27FC236}">
                  <a16:creationId xmlns:a16="http://schemas.microsoft.com/office/drawing/2014/main" id="{A6B66149-3D13-DC43-99BF-B05F48187EF8}"/>
                </a:ext>
              </a:extLst>
            </xdr:cNvPr>
            <xdr:cNvSpPr txBox="1"/>
          </xdr:nvSpPr>
          <xdr:spPr>
            <a:xfrm>
              <a:off x="10629900" y="2266950"/>
              <a:ext cx="2397131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𝑎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lang="en-U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100−0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)/█((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"+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(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"+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(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"2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"+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(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)@.)=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"5</a:t>
              </a:r>
              <a:r>
                <a:rPr lang="it-IT" i="0">
                  <a:effectLst/>
                  <a:latin typeface="Cambria Math" panose="02040503050406030204" pitchFamily="18" charset="0"/>
                </a:rPr>
                <a:t> </a:t>
              </a:r>
              <a:r>
                <a:rPr lang="it-IT" i="0">
                  <a:effectLst/>
                </a:rPr>
                <a:t>"</a:t>
              </a:r>
              <a:endParaRPr lang="it-IT" sz="1100" kern="1200"/>
            </a:p>
          </xdr:txBody>
        </xdr:sp>
      </mc:Fallback>
    </mc:AlternateContent>
    <xdr:clientData/>
  </xdr:oneCellAnchor>
  <xdr:oneCellAnchor>
    <xdr:from>
      <xdr:col>14</xdr:col>
      <xdr:colOff>38100</xdr:colOff>
      <xdr:row>19</xdr:row>
      <xdr:rowOff>146050</xdr:rowOff>
    </xdr:from>
    <xdr:ext cx="2468625" cy="47570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asellaDiTesto 3">
              <a:extLst>
                <a:ext uri="{FF2B5EF4-FFF2-40B4-BE49-F238E27FC236}">
                  <a16:creationId xmlns:a16="http://schemas.microsoft.com/office/drawing/2014/main" id="{B0853BFE-B1CA-AC4A-AAAC-3ADCA8943B28}"/>
                </a:ext>
              </a:extLst>
            </xdr:cNvPr>
            <xdr:cNvSpPr txBox="1"/>
          </xdr:nvSpPr>
          <xdr:spPr>
            <a:xfrm>
              <a:off x="10629900" y="4197350"/>
              <a:ext cx="2468625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e>
                      <m:sub>
                        <m:r>
                          <a:rPr lang="it-IT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it-IT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100−0</m:t>
                        </m:r>
                      </m:num>
                      <m:den>
                        <m:eqArr>
                          <m:eqArrPr>
                            <m:ctrlPr>
                              <a:rPr lang="it-IT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eqArrPr>
                          <m:e>
                            <m:d>
                              <m:dPr>
                                <m:ctrlPr>
                                  <a:rPr lang="it-IT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m:rPr>
                                    <m:nor/>
                                  </m:rPr>
                                  <a:rPr lang="it-IT" sz="11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  <m:r>
                                  <m:rPr>
                                    <m:nor/>
                                  </m:rPr>
                                  <a:rPr lang="en-US" sz="1100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+1</m:t>
                                </m:r>
                              </m:e>
                            </m:d>
                            <m:r>
                              <m:rPr>
                                <m:nor/>
                              </m:rPr>
                              <a:rPr lang="en-US" sz="110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+</m:t>
                            </m:r>
                            <m:d>
                              <m:dPr>
                                <m:ctrlPr>
                                  <a:rPr lang="it-IT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m:rPr>
                                    <m:nor/>
                                  </m:rPr>
                                  <a:rPr lang="it-IT" sz="11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0</m:t>
                                </m:r>
                                <m:r>
                                  <m:rPr>
                                    <m:nor/>
                                  </m:rPr>
                                  <a:rPr lang="en-US" sz="1100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+1</m:t>
                                </m:r>
                              </m:e>
                            </m:d>
                            <m:r>
                              <m:rPr>
                                <m:nor/>
                              </m:rPr>
                              <a:rPr lang="en-US" sz="110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+</m:t>
                            </m:r>
                            <m:d>
                              <m:dPr>
                                <m:ctrlPr>
                                  <a:rPr lang="it-IT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m:rPr>
                                    <m:nor/>
                                  </m:rPr>
                                  <a:rPr lang="it-IT" sz="11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  <m:r>
                                  <m:rPr>
                                    <m:nor/>
                                  </m:rPr>
                                  <a:rPr lang="en-US" sz="1100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+1</m:t>
                                </m:r>
                              </m:e>
                            </m:d>
                            <m:r>
                              <m:rPr>
                                <m:nor/>
                              </m:rPr>
                              <a:rPr lang="en-US" sz="110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+</m:t>
                            </m:r>
                            <m:d>
                              <m:dPr>
                                <m:ctrlPr>
                                  <a:rPr lang="it-IT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m:rPr>
                                    <m:nor/>
                                  </m:rPr>
                                  <a:rPr lang="it-IT" sz="11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6</m:t>
                                </m:r>
                                <m:r>
                                  <m:rPr>
                                    <m:nor/>
                                  </m:rPr>
                                  <a:rPr lang="en-US" sz="1100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+1</m:t>
                                </m:r>
                              </m:e>
                            </m:d>
                          </m:e>
                          <m:e>
                            <m: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.</m:t>
                            </m:r>
                          </m:e>
                        </m:eqArr>
                      </m:den>
                    </m:f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it-I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7</m:t>
                    </m:r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,</m:t>
                    </m:r>
                    <m:r>
                      <a:rPr lang="it-I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14</m:t>
                    </m:r>
                    <m:r>
                      <m:rPr>
                        <m:nor/>
                      </m:rPr>
                      <a:rPr lang="it-IT">
                        <a:effectLst/>
                      </a:rPr>
                      <m:t> </m:t>
                    </m:r>
                  </m:oMath>
                </m:oMathPara>
              </a14:m>
              <a:endParaRPr lang="it-IT" sz="1100" kern="1200"/>
            </a:p>
          </xdr:txBody>
        </xdr:sp>
      </mc:Choice>
      <mc:Fallback>
        <xdr:sp macro="" textlink="">
          <xdr:nvSpPr>
            <xdr:cNvPr id="4" name="CasellaDiTesto 3">
              <a:extLst>
                <a:ext uri="{FF2B5EF4-FFF2-40B4-BE49-F238E27FC236}">
                  <a16:creationId xmlns:a16="http://schemas.microsoft.com/office/drawing/2014/main" id="{B0853BFE-B1CA-AC4A-AAAC-3ADCA8943B28}"/>
                </a:ext>
              </a:extLst>
            </xdr:cNvPr>
            <xdr:cNvSpPr txBox="1"/>
          </xdr:nvSpPr>
          <xdr:spPr>
            <a:xfrm>
              <a:off x="10629900" y="4197350"/>
              <a:ext cx="2468625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𝑎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</a:t>
              </a:r>
              <a:r>
                <a:rPr lang="en-U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100−0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)/█((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"3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"+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(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"0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"+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(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"+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(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"6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)@.)=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7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14"</a:t>
              </a:r>
              <a:r>
                <a:rPr lang="it-IT" i="0">
                  <a:effectLst/>
                  <a:latin typeface="Cambria Math" panose="02040503050406030204" pitchFamily="18" charset="0"/>
                </a:rPr>
                <a:t> </a:t>
              </a:r>
              <a:r>
                <a:rPr lang="it-IT" i="0">
                  <a:effectLst/>
                </a:rPr>
                <a:t>"</a:t>
              </a:r>
              <a:endParaRPr lang="it-IT" sz="1100" kern="1200"/>
            </a:p>
          </xdr:txBody>
        </xdr:sp>
      </mc:Fallback>
    </mc:AlternateContent>
    <xdr:clientData/>
  </xdr:oneCellAnchor>
  <xdr:oneCellAnchor>
    <xdr:from>
      <xdr:col>14</xdr:col>
      <xdr:colOff>63500</xdr:colOff>
      <xdr:row>27</xdr:row>
      <xdr:rowOff>133350</xdr:rowOff>
    </xdr:from>
    <xdr:ext cx="2397130" cy="47570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asellaDiTesto 4">
              <a:extLst>
                <a:ext uri="{FF2B5EF4-FFF2-40B4-BE49-F238E27FC236}">
                  <a16:creationId xmlns:a16="http://schemas.microsoft.com/office/drawing/2014/main" id="{CFB28186-0ABD-AD48-859C-E6AF097C46D6}"/>
                </a:ext>
              </a:extLst>
            </xdr:cNvPr>
            <xdr:cNvSpPr txBox="1"/>
          </xdr:nvSpPr>
          <xdr:spPr>
            <a:xfrm>
              <a:off x="10655300" y="5873750"/>
              <a:ext cx="239713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e>
                      <m:sub>
                        <m:r>
                          <a:rPr lang="it-IT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</m:t>
                        </m:r>
                      </m:sub>
                    </m:sSub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it-IT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100−0</m:t>
                        </m:r>
                      </m:num>
                      <m:den>
                        <m:eqArr>
                          <m:eqArrPr>
                            <m:ctrlPr>
                              <a:rPr lang="it-IT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eqArrPr>
                          <m:e>
                            <m:d>
                              <m:dPr>
                                <m:ctrlPr>
                                  <a:rPr lang="it-IT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m:rPr>
                                    <m:nor/>
                                  </m:rPr>
                                  <a:rPr lang="it-IT" sz="11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  <m:r>
                                  <m:rPr>
                                    <m:nor/>
                                  </m:rPr>
                                  <a:rPr lang="en-US" sz="1100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+1</m:t>
                                </m:r>
                              </m:e>
                            </m:d>
                            <m:r>
                              <m:rPr>
                                <m:nor/>
                              </m:rPr>
                              <a:rPr lang="en-US" sz="110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+</m:t>
                            </m:r>
                            <m:d>
                              <m:dPr>
                                <m:ctrlPr>
                                  <a:rPr lang="it-IT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m:rPr>
                                    <m:nor/>
                                  </m:rPr>
                                  <a:rPr lang="it-IT" sz="11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  <m:r>
                                  <m:rPr>
                                    <m:nor/>
                                  </m:rPr>
                                  <a:rPr lang="en-US" sz="1100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+1</m:t>
                                </m:r>
                              </m:e>
                            </m:d>
                            <m:r>
                              <m:rPr>
                                <m:nor/>
                              </m:rPr>
                              <a:rPr lang="en-US" sz="110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+</m:t>
                            </m:r>
                            <m:d>
                              <m:dPr>
                                <m:ctrlPr>
                                  <a:rPr lang="it-IT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m:rPr>
                                    <m:nor/>
                                  </m:rPr>
                                  <a:rPr lang="it-IT" sz="11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  <m:r>
                                  <m:rPr>
                                    <m:nor/>
                                  </m:rPr>
                                  <a:rPr lang="en-US" sz="1100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+1</m:t>
                                </m:r>
                              </m:e>
                            </m:d>
                            <m:r>
                              <m:rPr>
                                <m:nor/>
                              </m:rPr>
                              <a:rPr lang="en-US" sz="110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+</m:t>
                            </m:r>
                            <m:d>
                              <m:dPr>
                                <m:ctrlPr>
                                  <a:rPr lang="it-IT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m:rPr>
                                    <m:nor/>
                                  </m:rPr>
                                  <a:rPr lang="it-IT" sz="11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  <m:r>
                                  <m:rPr>
                                    <m:nor/>
                                  </m:rPr>
                                  <a:rPr lang="en-US" sz="1100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+1</m:t>
                                </m:r>
                              </m:e>
                            </m:d>
                          </m:e>
                          <m:e>
                            <m: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.</m:t>
                            </m:r>
                          </m:e>
                        </m:eqArr>
                      </m:den>
                    </m:f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it-I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9,09</m:t>
                    </m:r>
                    <m:r>
                      <m:rPr>
                        <m:nor/>
                      </m:rPr>
                      <a:rPr lang="it-IT">
                        <a:effectLst/>
                      </a:rPr>
                      <m:t> </m:t>
                    </m:r>
                  </m:oMath>
                </m:oMathPara>
              </a14:m>
              <a:endParaRPr lang="it-IT" sz="1100" kern="1200"/>
            </a:p>
          </xdr:txBody>
        </xdr:sp>
      </mc:Choice>
      <mc:Fallback>
        <xdr:sp macro="" textlink="">
          <xdr:nvSpPr>
            <xdr:cNvPr id="5" name="CasellaDiTesto 4">
              <a:extLst>
                <a:ext uri="{FF2B5EF4-FFF2-40B4-BE49-F238E27FC236}">
                  <a16:creationId xmlns:a16="http://schemas.microsoft.com/office/drawing/2014/main" id="{CFB28186-0ABD-AD48-859C-E6AF097C46D6}"/>
                </a:ext>
              </a:extLst>
            </xdr:cNvPr>
            <xdr:cNvSpPr txBox="1"/>
          </xdr:nvSpPr>
          <xdr:spPr>
            <a:xfrm>
              <a:off x="10655300" y="5873750"/>
              <a:ext cx="239713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𝑎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</a:t>
              </a:r>
              <a:r>
                <a:rPr lang="en-U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100−0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)/█((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"+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(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"3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"+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(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"+</a:t>
              </a:r>
              <a:r>
                <a:rPr lang="it-IT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(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"2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)@.)=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9,09"</a:t>
              </a:r>
              <a:r>
                <a:rPr lang="it-IT" i="0">
                  <a:effectLst/>
                  <a:latin typeface="Cambria Math" panose="02040503050406030204" pitchFamily="18" charset="0"/>
                </a:rPr>
                <a:t> </a:t>
              </a:r>
              <a:r>
                <a:rPr lang="it-IT" i="0">
                  <a:effectLst/>
                </a:rPr>
                <a:t>"</a:t>
              </a:r>
              <a:endParaRPr lang="it-IT" sz="1100" kern="1200"/>
            </a:p>
          </xdr:txBody>
        </xdr:sp>
      </mc:Fallback>
    </mc:AlternateContent>
    <xdr:clientData/>
  </xdr:oneCellAnchor>
  <xdr:twoCellAnchor>
    <xdr:from>
      <xdr:col>0</xdr:col>
      <xdr:colOff>228600</xdr:colOff>
      <xdr:row>26</xdr:row>
      <xdr:rowOff>139700</xdr:rowOff>
    </xdr:from>
    <xdr:to>
      <xdr:col>5</xdr:col>
      <xdr:colOff>50800</xdr:colOff>
      <xdr:row>42</xdr:row>
      <xdr:rowOff>152400</xdr:rowOff>
    </xdr:to>
    <xdr:cxnSp macro="">
      <xdr:nvCxnSpPr>
        <xdr:cNvPr id="8" name="Connettore 2 7">
          <a:extLst>
            <a:ext uri="{FF2B5EF4-FFF2-40B4-BE49-F238E27FC236}">
              <a16:creationId xmlns:a16="http://schemas.microsoft.com/office/drawing/2014/main" id="{19760DDB-9CC8-CBA5-D726-589FCCCAA169}"/>
            </a:ext>
          </a:extLst>
        </xdr:cNvPr>
        <xdr:cNvCxnSpPr/>
      </xdr:nvCxnSpPr>
      <xdr:spPr>
        <a:xfrm flipH="1">
          <a:off x="228600" y="5664200"/>
          <a:ext cx="5702300" cy="340360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</xdr:colOff>
      <xdr:row>35</xdr:row>
      <xdr:rowOff>190500</xdr:rowOff>
    </xdr:from>
    <xdr:to>
      <xdr:col>16</xdr:col>
      <xdr:colOff>393700</xdr:colOff>
      <xdr:row>43</xdr:row>
      <xdr:rowOff>12700</xdr:rowOff>
    </xdr:to>
    <xdr:cxnSp macro="">
      <xdr:nvCxnSpPr>
        <xdr:cNvPr id="18" name="Connettore 2 17">
          <a:extLst>
            <a:ext uri="{FF2B5EF4-FFF2-40B4-BE49-F238E27FC236}">
              <a16:creationId xmlns:a16="http://schemas.microsoft.com/office/drawing/2014/main" id="{11C7633E-24B4-DC92-4A03-C036081879E8}"/>
            </a:ext>
          </a:extLst>
        </xdr:cNvPr>
        <xdr:cNvCxnSpPr/>
      </xdr:nvCxnSpPr>
      <xdr:spPr>
        <a:xfrm flipH="1">
          <a:off x="10401300" y="7632700"/>
          <a:ext cx="1638300" cy="152400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774700</xdr:colOff>
      <xdr:row>26</xdr:row>
      <xdr:rowOff>139700</xdr:rowOff>
    </xdr:from>
    <xdr:to>
      <xdr:col>19</xdr:col>
      <xdr:colOff>469900</xdr:colOff>
      <xdr:row>44</xdr:row>
      <xdr:rowOff>38100</xdr:rowOff>
    </xdr:to>
    <xdr:cxnSp macro="">
      <xdr:nvCxnSpPr>
        <xdr:cNvPr id="23" name="Connettore 2 22">
          <a:extLst>
            <a:ext uri="{FF2B5EF4-FFF2-40B4-BE49-F238E27FC236}">
              <a16:creationId xmlns:a16="http://schemas.microsoft.com/office/drawing/2014/main" id="{05CAB284-8AEF-6E44-B1C4-C84A9FD0B59C}"/>
            </a:ext>
          </a:extLst>
        </xdr:cNvPr>
        <xdr:cNvCxnSpPr/>
      </xdr:nvCxnSpPr>
      <xdr:spPr>
        <a:xfrm flipH="1">
          <a:off x="11595100" y="5664200"/>
          <a:ext cx="3022600" cy="373380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FA0E9-5CFA-954A-976D-FCBCBE27D5C6}">
  <dimension ref="A1:AI45"/>
  <sheetViews>
    <sheetView tabSelected="1" topLeftCell="B1" zoomScaleNormal="200" workbookViewId="0">
      <selection activeCell="T30" sqref="T30"/>
    </sheetView>
  </sheetViews>
  <sheetFormatPr baseColWidth="10" defaultRowHeight="16" x14ac:dyDescent="0.2"/>
  <cols>
    <col min="1" max="1" width="12.6640625" bestFit="1" customWidth="1"/>
    <col min="2" max="2" width="29.6640625" bestFit="1" customWidth="1"/>
    <col min="3" max="3" width="7.83203125" bestFit="1" customWidth="1"/>
    <col min="4" max="6" width="13.5" bestFit="1" customWidth="1"/>
    <col min="9" max="9" width="11.5" bestFit="1" customWidth="1"/>
    <col min="10" max="12" width="3" bestFit="1" customWidth="1"/>
    <col min="13" max="13" width="3.1640625" bestFit="1" customWidth="1"/>
    <col min="14" max="15" width="3" bestFit="1" customWidth="1"/>
    <col min="18" max="18" width="11.1640625" customWidth="1"/>
    <col min="21" max="21" width="13.5" bestFit="1" customWidth="1"/>
    <col min="29" max="29" width="19.6640625" bestFit="1" customWidth="1"/>
    <col min="30" max="30" width="16.83203125" bestFit="1" customWidth="1"/>
    <col min="31" max="31" width="13.5" bestFit="1" customWidth="1"/>
    <col min="32" max="33" width="7" bestFit="1" customWidth="1"/>
    <col min="34" max="34" width="13.5" bestFit="1" customWidth="1"/>
    <col min="35" max="35" width="16.83203125" customWidth="1"/>
  </cols>
  <sheetData>
    <row r="1" spans="1:35" ht="17" thickBot="1" x14ac:dyDescent="0.25">
      <c r="A1" s="20"/>
      <c r="B1" s="6"/>
      <c r="C1" s="6"/>
      <c r="D1" s="6"/>
      <c r="E1" s="2"/>
      <c r="H1" s="20" t="s">
        <v>46</v>
      </c>
      <c r="I1" s="9" t="s">
        <v>5</v>
      </c>
      <c r="J1" s="6" t="s">
        <v>21</v>
      </c>
      <c r="K1" s="6" t="s">
        <v>22</v>
      </c>
      <c r="L1" s="6" t="s">
        <v>23</v>
      </c>
      <c r="M1" s="6" t="s">
        <v>24</v>
      </c>
      <c r="N1" s="2" t="s">
        <v>25</v>
      </c>
      <c r="O1" s="6"/>
      <c r="P1" s="6"/>
      <c r="Q1" s="6"/>
      <c r="R1" s="6"/>
      <c r="S1" s="6"/>
      <c r="T1" s="32"/>
      <c r="U1" s="6"/>
      <c r="V1" s="6"/>
      <c r="W1" s="6"/>
      <c r="X1" s="6"/>
      <c r="Y1" s="6"/>
      <c r="Z1" s="6"/>
      <c r="AA1" s="2"/>
      <c r="AD1" s="46"/>
      <c r="AE1" s="47"/>
      <c r="AF1" s="47"/>
      <c r="AG1" s="47"/>
      <c r="AH1" s="47"/>
      <c r="AI1" s="48"/>
    </row>
    <row r="2" spans="1:35" ht="17" customHeight="1" thickBot="1" x14ac:dyDescent="0.25">
      <c r="A2" s="69" t="s">
        <v>4</v>
      </c>
      <c r="B2" s="70" t="s">
        <v>14</v>
      </c>
      <c r="C2" s="82" t="s">
        <v>13</v>
      </c>
      <c r="D2" s="83" t="s">
        <v>15</v>
      </c>
      <c r="E2" s="84"/>
      <c r="H2" s="10" t="s">
        <v>86</v>
      </c>
      <c r="I2" s="10" t="s">
        <v>26</v>
      </c>
      <c r="J2" s="33"/>
      <c r="K2" s="1">
        <v>1</v>
      </c>
      <c r="N2" s="3"/>
      <c r="P2" s="11" t="s">
        <v>47</v>
      </c>
      <c r="Q2" s="12">
        <f>(100-0)/((K2+1)+(L3+1)+(M4+1)+(N5+1))</f>
        <v>12.5</v>
      </c>
      <c r="R2" s="34"/>
      <c r="S2" s="22" t="s">
        <v>48</v>
      </c>
      <c r="T2" s="122">
        <v>0</v>
      </c>
      <c r="U2" t="s">
        <v>12</v>
      </c>
      <c r="AA2" s="3"/>
      <c r="AD2" s="66" t="s">
        <v>78</v>
      </c>
      <c r="AE2" s="60" t="str">
        <f>C3</f>
        <v>Prestige</v>
      </c>
      <c r="AF2" s="60" t="str">
        <f>C8</f>
        <v>Price</v>
      </c>
      <c r="AG2" s="60" t="str">
        <f>C11</f>
        <v>MPG</v>
      </c>
      <c r="AH2" s="60" t="str">
        <f>C14</f>
        <v>Comfort</v>
      </c>
      <c r="AI2" s="48"/>
    </row>
    <row r="3" spans="1:35" ht="16" customHeight="1" x14ac:dyDescent="0.2">
      <c r="A3" s="96" t="s">
        <v>83</v>
      </c>
      <c r="B3" s="96" t="s">
        <v>16</v>
      </c>
      <c r="C3" s="93" t="s">
        <v>5</v>
      </c>
      <c r="D3" s="71" t="s">
        <v>8</v>
      </c>
      <c r="E3" s="87" t="s">
        <v>17</v>
      </c>
      <c r="H3" s="10"/>
      <c r="I3" s="10" t="s">
        <v>29</v>
      </c>
      <c r="K3" s="33"/>
      <c r="L3" s="1">
        <v>1</v>
      </c>
      <c r="N3" s="3"/>
      <c r="S3" s="23" t="s">
        <v>49</v>
      </c>
      <c r="T3" s="21">
        <f>T2+(K2+1)*Q2</f>
        <v>25</v>
      </c>
      <c r="U3" t="s">
        <v>11</v>
      </c>
      <c r="W3" s="35"/>
      <c r="AA3" s="3"/>
      <c r="AD3" s="50" t="str">
        <f>A28</f>
        <v>Acura TL</v>
      </c>
      <c r="AE3" s="41" t="s">
        <v>9</v>
      </c>
      <c r="AF3" s="42">
        <v>33</v>
      </c>
      <c r="AG3" s="41">
        <v>25.5</v>
      </c>
      <c r="AH3" s="41" t="s">
        <v>8</v>
      </c>
      <c r="AI3" s="49"/>
    </row>
    <row r="4" spans="1:35" x14ac:dyDescent="0.2">
      <c r="A4" s="97"/>
      <c r="B4" s="97"/>
      <c r="C4" s="94"/>
      <c r="D4" s="71" t="s">
        <v>9</v>
      </c>
      <c r="E4" s="88"/>
      <c r="H4" s="10"/>
      <c r="I4" s="10" t="s">
        <v>31</v>
      </c>
      <c r="L4" s="33"/>
      <c r="M4" s="1">
        <v>0</v>
      </c>
      <c r="N4" s="3"/>
      <c r="S4" s="23" t="s">
        <v>50</v>
      </c>
      <c r="T4" s="21">
        <f>T2+(K2+1)*Q2+(L3+1)*Q2</f>
        <v>50</v>
      </c>
      <c r="U4" t="s">
        <v>10</v>
      </c>
      <c r="W4" s="35"/>
      <c r="AA4" s="3"/>
      <c r="AD4" s="50" t="str">
        <f>A33</f>
        <v>Toyota Camry</v>
      </c>
      <c r="AE4" s="41" t="s">
        <v>10</v>
      </c>
      <c r="AF4" s="42">
        <v>25</v>
      </c>
      <c r="AG4" s="41">
        <v>26</v>
      </c>
      <c r="AH4" s="41" t="s">
        <v>10</v>
      </c>
      <c r="AI4" s="49"/>
    </row>
    <row r="5" spans="1:35" ht="17" thickBot="1" x14ac:dyDescent="0.25">
      <c r="A5" s="97"/>
      <c r="B5" s="97"/>
      <c r="C5" s="94"/>
      <c r="D5" s="71" t="s">
        <v>10</v>
      </c>
      <c r="E5" s="88"/>
      <c r="H5" s="10"/>
      <c r="I5" s="10" t="s">
        <v>33</v>
      </c>
      <c r="M5" s="33"/>
      <c r="N5" s="7">
        <v>2</v>
      </c>
      <c r="S5" s="23" t="s">
        <v>51</v>
      </c>
      <c r="T5" s="21">
        <f>T2+(K2+1)*Q2+(L3+1)*Q2+(M4+1)*Q2</f>
        <v>62.5</v>
      </c>
      <c r="U5" t="s">
        <v>9</v>
      </c>
      <c r="W5" s="35"/>
      <c r="AA5" s="3"/>
      <c r="AD5" s="63" t="str">
        <f>A38</f>
        <v>Honda Civic</v>
      </c>
      <c r="AE5" s="64" t="s">
        <v>11</v>
      </c>
      <c r="AF5" s="65">
        <v>18</v>
      </c>
      <c r="AG5" s="64">
        <v>34</v>
      </c>
      <c r="AH5" s="64" t="s">
        <v>11</v>
      </c>
      <c r="AI5" s="62"/>
    </row>
    <row r="6" spans="1:35" ht="17" thickBot="1" x14ac:dyDescent="0.25">
      <c r="A6" s="97"/>
      <c r="B6" s="97"/>
      <c r="C6" s="94"/>
      <c r="D6" s="71" t="s">
        <v>11</v>
      </c>
      <c r="E6" s="88"/>
      <c r="H6" s="10" t="s">
        <v>87</v>
      </c>
      <c r="I6" s="16" t="s">
        <v>35</v>
      </c>
      <c r="J6" s="5"/>
      <c r="K6" s="5"/>
      <c r="L6" s="5"/>
      <c r="M6" s="5"/>
      <c r="N6" s="17"/>
      <c r="S6" s="24" t="s">
        <v>52</v>
      </c>
      <c r="T6" s="123">
        <f>T2+(K2+1)*Q2+(L3+1)*Q2+(M4+1)*Q2+(N5+1)*Q2</f>
        <v>100</v>
      </c>
      <c r="U6" t="s">
        <v>8</v>
      </c>
      <c r="W6" s="35"/>
      <c r="AA6" s="3"/>
      <c r="AD6" s="51"/>
      <c r="AE6" s="40"/>
      <c r="AF6" s="40"/>
      <c r="AG6" s="40"/>
      <c r="AH6" s="40"/>
      <c r="AI6" s="49"/>
    </row>
    <row r="7" spans="1:35" ht="17" customHeight="1" thickBot="1" x14ac:dyDescent="0.25">
      <c r="A7" s="97"/>
      <c r="B7" s="97"/>
      <c r="C7" s="95"/>
      <c r="D7" s="72" t="s">
        <v>12</v>
      </c>
      <c r="E7" s="89"/>
      <c r="H7" s="10"/>
      <c r="AA7" s="3"/>
      <c r="AD7" s="52"/>
      <c r="AE7" s="40"/>
      <c r="AF7" s="40"/>
      <c r="AG7" s="40"/>
      <c r="AH7" s="40"/>
      <c r="AI7" s="49"/>
    </row>
    <row r="8" spans="1:35" ht="15" customHeight="1" thickBot="1" x14ac:dyDescent="0.25">
      <c r="A8" s="97"/>
      <c r="B8" s="97"/>
      <c r="C8" s="93" t="s">
        <v>6</v>
      </c>
      <c r="D8" s="90" t="s">
        <v>19</v>
      </c>
      <c r="E8" s="90" t="s">
        <v>77</v>
      </c>
      <c r="H8" s="10"/>
      <c r="AA8" s="3"/>
      <c r="AD8" s="52"/>
      <c r="AE8" s="40"/>
      <c r="AF8" s="40"/>
      <c r="AG8" s="40"/>
      <c r="AH8" s="40"/>
      <c r="AI8" s="49"/>
    </row>
    <row r="9" spans="1:35" ht="17" thickBot="1" x14ac:dyDescent="0.25">
      <c r="A9" s="97"/>
      <c r="B9" s="97"/>
      <c r="C9" s="94"/>
      <c r="D9" s="91"/>
      <c r="E9" s="88"/>
      <c r="H9" s="10" t="s">
        <v>53</v>
      </c>
      <c r="I9" s="9" t="s">
        <v>6</v>
      </c>
      <c r="J9" s="6" t="s">
        <v>21</v>
      </c>
      <c r="K9" s="6" t="s">
        <v>22</v>
      </c>
      <c r="L9" s="6" t="s">
        <v>23</v>
      </c>
      <c r="M9" s="6" t="s">
        <v>24</v>
      </c>
      <c r="N9" s="2" t="s">
        <v>25</v>
      </c>
      <c r="T9" s="36"/>
      <c r="U9" s="37" t="s">
        <v>38</v>
      </c>
      <c r="V9" s="37" t="s">
        <v>39</v>
      </c>
      <c r="AA9" s="3"/>
      <c r="AD9" s="59" t="s">
        <v>79</v>
      </c>
      <c r="AE9" s="60" t="str">
        <f>AE2</f>
        <v>Prestige</v>
      </c>
      <c r="AF9" s="60" t="str">
        <f t="shared" ref="AF9:AH9" si="0">AF2</f>
        <v>Price</v>
      </c>
      <c r="AG9" s="60" t="str">
        <f t="shared" si="0"/>
        <v>MPG</v>
      </c>
      <c r="AH9" s="60" t="str">
        <f t="shared" si="0"/>
        <v>Comfort</v>
      </c>
      <c r="AI9" s="48"/>
    </row>
    <row r="10" spans="1:35" ht="17" customHeight="1" thickBot="1" x14ac:dyDescent="0.25">
      <c r="A10" s="97"/>
      <c r="B10" s="97"/>
      <c r="C10" s="95"/>
      <c r="D10" s="92"/>
      <c r="E10" s="89"/>
      <c r="H10" s="10" t="s">
        <v>86</v>
      </c>
      <c r="I10" s="10" t="s">
        <v>26</v>
      </c>
      <c r="J10" s="33"/>
      <c r="K10" s="1">
        <v>1</v>
      </c>
      <c r="N10" s="3"/>
      <c r="P10" s="11" t="s">
        <v>54</v>
      </c>
      <c r="Q10" s="12">
        <f>(100-0)/((K10+1)+(L11+1)+(M12+1)+(N13+1))</f>
        <v>12.5</v>
      </c>
      <c r="S10" s="13" t="s">
        <v>55</v>
      </c>
      <c r="T10" s="124">
        <v>0</v>
      </c>
      <c r="U10" s="6">
        <v>35</v>
      </c>
      <c r="V10" s="25">
        <f>T10</f>
        <v>0</v>
      </c>
      <c r="AA10" s="3"/>
      <c r="AD10" s="53" t="str">
        <f>AD3</f>
        <v>Acura TL</v>
      </c>
      <c r="AE10" s="43">
        <f>T5</f>
        <v>62.5</v>
      </c>
      <c r="AF10" s="43">
        <f>FORECAST(AF3,$V$10:$V$11,$U$10:$U$11)</f>
        <v>10</v>
      </c>
      <c r="AG10" s="43">
        <f>FORECAST(AG3,$V$20:$V$21,$U$20:$U$21)</f>
        <v>29.285714285714292</v>
      </c>
      <c r="AH10" s="43">
        <f>T6</f>
        <v>100</v>
      </c>
      <c r="AI10" s="49"/>
    </row>
    <row r="11" spans="1:35" ht="19" customHeight="1" x14ac:dyDescent="0.2">
      <c r="A11" s="97"/>
      <c r="B11" s="97"/>
      <c r="C11" s="93" t="s">
        <v>7</v>
      </c>
      <c r="D11" s="90" t="s">
        <v>18</v>
      </c>
      <c r="E11" s="90" t="s">
        <v>77</v>
      </c>
      <c r="H11" s="10"/>
      <c r="I11" s="10" t="s">
        <v>29</v>
      </c>
      <c r="K11" s="33"/>
      <c r="L11" s="1">
        <v>2</v>
      </c>
      <c r="N11" s="3"/>
      <c r="S11" s="14" t="s">
        <v>56</v>
      </c>
      <c r="T11" s="15">
        <f>T10+(K10+1)*Q10</f>
        <v>25</v>
      </c>
      <c r="U11">
        <v>30</v>
      </c>
      <c r="V11" s="26">
        <f>T11</f>
        <v>25</v>
      </c>
      <c r="AA11" s="3"/>
      <c r="AD11" s="53" t="str">
        <f>AD4</f>
        <v>Toyota Camry</v>
      </c>
      <c r="AE11" s="43">
        <f>T4</f>
        <v>50</v>
      </c>
      <c r="AF11" s="43">
        <f>FORECAST(AF4,$V$11:$V$12,$U$11:$U$12)</f>
        <v>62.5</v>
      </c>
      <c r="AG11" s="43">
        <f>FORECAST(AG4,$V$20:$V$21,$U$20:$U$21)</f>
        <v>30.000000000000007</v>
      </c>
      <c r="AH11" s="43">
        <f>T4</f>
        <v>50</v>
      </c>
      <c r="AI11" s="49"/>
    </row>
    <row r="12" spans="1:35" ht="17" thickBot="1" x14ac:dyDescent="0.25">
      <c r="A12" s="97"/>
      <c r="B12" s="97"/>
      <c r="C12" s="94"/>
      <c r="D12" s="91"/>
      <c r="E12" s="88"/>
      <c r="H12" s="10"/>
      <c r="I12" s="10" t="s">
        <v>31</v>
      </c>
      <c r="L12" s="33"/>
      <c r="M12" s="1">
        <v>1</v>
      </c>
      <c r="N12" s="3"/>
      <c r="S12" s="14" t="s">
        <v>57</v>
      </c>
      <c r="T12" s="15">
        <f>T10+(K10+1)*Q10+(L11+1)*Q10</f>
        <v>62.5</v>
      </c>
      <c r="U12">
        <v>25</v>
      </c>
      <c r="V12" s="26">
        <f>T12</f>
        <v>62.5</v>
      </c>
      <c r="AA12" s="3"/>
      <c r="AD12" s="56" t="str">
        <f>AD5</f>
        <v>Honda Civic</v>
      </c>
      <c r="AE12" s="61">
        <f>T3</f>
        <v>25</v>
      </c>
      <c r="AF12" s="61">
        <f>FORECAST(AF5,$V$13:$V$14,$U$13:$U$14)</f>
        <v>92.5</v>
      </c>
      <c r="AG12" s="61">
        <f>FORECAST(AG5,$V$21:$V$22,$U$21:$U$22)</f>
        <v>47.142857142857139</v>
      </c>
      <c r="AH12" s="61">
        <f>T3</f>
        <v>25</v>
      </c>
      <c r="AI12" s="62"/>
    </row>
    <row r="13" spans="1:35" ht="17" thickBot="1" x14ac:dyDescent="0.25">
      <c r="A13" s="97"/>
      <c r="B13" s="97"/>
      <c r="C13" s="95"/>
      <c r="D13" s="92"/>
      <c r="E13" s="89"/>
      <c r="H13" s="10"/>
      <c r="I13" s="10" t="s">
        <v>33</v>
      </c>
      <c r="M13" s="33"/>
      <c r="N13" s="7">
        <v>0</v>
      </c>
      <c r="S13" s="14" t="s">
        <v>58</v>
      </c>
      <c r="T13" s="15">
        <f>T10+(K10+1)*Q10+(L11+1)*Q10+(M12+1)*Q10</f>
        <v>87.5</v>
      </c>
      <c r="U13">
        <v>20</v>
      </c>
      <c r="V13" s="26">
        <f>T13</f>
        <v>87.5</v>
      </c>
      <c r="AA13" s="3"/>
      <c r="AD13" s="54"/>
      <c r="AE13" s="40"/>
      <c r="AF13" s="40"/>
      <c r="AG13" s="40"/>
      <c r="AH13" s="40"/>
      <c r="AI13" s="49"/>
    </row>
    <row r="14" spans="1:35" ht="16" customHeight="1" thickBot="1" x14ac:dyDescent="0.25">
      <c r="A14" s="97"/>
      <c r="B14" s="97"/>
      <c r="C14" s="93" t="s">
        <v>0</v>
      </c>
      <c r="D14" s="84" t="s">
        <v>8</v>
      </c>
      <c r="E14" s="87" t="s">
        <v>17</v>
      </c>
      <c r="H14" s="10" t="s">
        <v>87</v>
      </c>
      <c r="I14" s="16" t="s">
        <v>35</v>
      </c>
      <c r="J14" s="5"/>
      <c r="K14" s="5"/>
      <c r="L14" s="5"/>
      <c r="M14" s="5"/>
      <c r="N14" s="17"/>
      <c r="S14" s="18" t="s">
        <v>59</v>
      </c>
      <c r="T14" s="125">
        <f>T10+(K10+1)*Q10+(L11+1)*Q10+(M12+1)*Q10+(N13+1)*Q10</f>
        <v>100</v>
      </c>
      <c r="U14" s="5">
        <v>15</v>
      </c>
      <c r="V14" s="27">
        <f>T14</f>
        <v>100</v>
      </c>
      <c r="AA14" s="3"/>
      <c r="AD14" s="52"/>
      <c r="AE14" s="40"/>
      <c r="AF14" s="40"/>
      <c r="AG14" s="40"/>
      <c r="AH14" s="40"/>
      <c r="AI14" s="49"/>
    </row>
    <row r="15" spans="1:35" ht="17" thickBot="1" x14ac:dyDescent="0.25">
      <c r="A15" s="97"/>
      <c r="B15" s="97"/>
      <c r="C15" s="94"/>
      <c r="D15" s="85" t="s">
        <v>9</v>
      </c>
      <c r="E15" s="88"/>
      <c r="H15" s="10"/>
      <c r="V15" s="36"/>
      <c r="AA15" s="3"/>
      <c r="AD15" s="52"/>
      <c r="AE15" s="40"/>
      <c r="AF15" s="40"/>
      <c r="AG15" s="40"/>
      <c r="AH15" s="40"/>
      <c r="AI15" s="49"/>
    </row>
    <row r="16" spans="1:35" x14ac:dyDescent="0.2">
      <c r="A16" s="97"/>
      <c r="B16" s="97"/>
      <c r="C16" s="94"/>
      <c r="D16" s="85" t="s">
        <v>10</v>
      </c>
      <c r="E16" s="88"/>
      <c r="H16" s="10"/>
      <c r="T16" s="19"/>
      <c r="AA16" s="3"/>
      <c r="AD16" s="67" t="s">
        <v>80</v>
      </c>
      <c r="AE16" s="60" t="str">
        <f>AE9</f>
        <v>Prestige</v>
      </c>
      <c r="AF16" s="60" t="str">
        <f t="shared" ref="AF16:AH16" si="1">AF9</f>
        <v>Price</v>
      </c>
      <c r="AG16" s="60" t="str">
        <f t="shared" si="1"/>
        <v>MPG</v>
      </c>
      <c r="AH16" s="60" t="str">
        <f t="shared" si="1"/>
        <v>Comfort</v>
      </c>
      <c r="AI16" s="68" t="s">
        <v>82</v>
      </c>
    </row>
    <row r="17" spans="1:35" ht="17" thickBot="1" x14ac:dyDescent="0.25">
      <c r="A17" s="97"/>
      <c r="B17" s="97"/>
      <c r="C17" s="94"/>
      <c r="D17" s="85" t="s">
        <v>11</v>
      </c>
      <c r="E17" s="88"/>
      <c r="H17" s="10"/>
      <c r="T17" s="36"/>
      <c r="AA17" s="3"/>
      <c r="AD17" s="53" t="str">
        <f>AD10</f>
        <v>Acura TL</v>
      </c>
      <c r="AE17" s="45">
        <f>AE10*$T$39</f>
        <v>30.172413793103445</v>
      </c>
      <c r="AF17" s="45">
        <f>AF10*$T$38</f>
        <v>2.9655172413793101</v>
      </c>
      <c r="AG17" s="45">
        <f>AG10*$T$37</f>
        <v>5.0492610837438434</v>
      </c>
      <c r="AH17" s="45">
        <f>AH10*$T$36</f>
        <v>4.8275862068965516</v>
      </c>
      <c r="AI17" s="55">
        <f>SUM(AE17:AH17)</f>
        <v>43.014778325123146</v>
      </c>
    </row>
    <row r="18" spans="1:35" ht="17" thickBot="1" x14ac:dyDescent="0.25">
      <c r="A18" s="98"/>
      <c r="B18" s="98"/>
      <c r="C18" s="95"/>
      <c r="D18" s="86" t="s">
        <v>12</v>
      </c>
      <c r="E18" s="89"/>
      <c r="H18" s="10" t="s">
        <v>20</v>
      </c>
      <c r="I18" s="9" t="s">
        <v>7</v>
      </c>
      <c r="J18" s="6" t="s">
        <v>21</v>
      </c>
      <c r="K18" s="6" t="s">
        <v>22</v>
      </c>
      <c r="L18" s="6" t="s">
        <v>23</v>
      </c>
      <c r="M18" s="6" t="s">
        <v>24</v>
      </c>
      <c r="N18" s="2" t="s">
        <v>25</v>
      </c>
      <c r="T18" s="36"/>
      <c r="U18" s="37" t="s">
        <v>38</v>
      </c>
      <c r="V18" s="37" t="s">
        <v>39</v>
      </c>
      <c r="AA18" s="3"/>
      <c r="AD18" s="53" t="str">
        <f>AD11</f>
        <v>Toyota Camry</v>
      </c>
      <c r="AE18" s="45">
        <f>AE11*$T$39</f>
        <v>24.137931034482758</v>
      </c>
      <c r="AF18" s="45">
        <f>AF11*$T$38</f>
        <v>18.534482758620687</v>
      </c>
      <c r="AG18" s="45">
        <f>AG11*$T$37</f>
        <v>5.1724137931034502</v>
      </c>
      <c r="AH18" s="45">
        <f>AH11*$T$36</f>
        <v>2.4137931034482758</v>
      </c>
      <c r="AI18" s="55">
        <f>SUM(AE18:AH18)</f>
        <v>50.258620689655174</v>
      </c>
    </row>
    <row r="19" spans="1:35" ht="17" thickBot="1" x14ac:dyDescent="0.25">
      <c r="A19" s="10"/>
      <c r="E19" s="3"/>
      <c r="H19" s="10" t="s">
        <v>86</v>
      </c>
      <c r="I19" s="10" t="s">
        <v>26</v>
      </c>
      <c r="J19" s="33"/>
      <c r="K19" s="1">
        <v>3</v>
      </c>
      <c r="N19" s="3"/>
      <c r="P19" s="11" t="s">
        <v>27</v>
      </c>
      <c r="Q19" s="12">
        <f>(100-0)/((K19+1)+(L20+1)+(M21+1)+(N22+1))</f>
        <v>7.1428571428571432</v>
      </c>
      <c r="S19" s="13" t="s">
        <v>28</v>
      </c>
      <c r="T19" s="124">
        <v>0</v>
      </c>
      <c r="U19" s="6">
        <v>20</v>
      </c>
      <c r="V19" s="25">
        <f>T19</f>
        <v>0</v>
      </c>
      <c r="AA19" s="3"/>
      <c r="AD19" s="56" t="str">
        <f>AD12</f>
        <v>Honda Civic</v>
      </c>
      <c r="AE19" s="57">
        <f>AE12*$T$39</f>
        <v>12.068965517241379</v>
      </c>
      <c r="AF19" s="57">
        <f>AF12*$T$38</f>
        <v>27.431034482758619</v>
      </c>
      <c r="AG19" s="57">
        <f>AG12*$T$37</f>
        <v>8.1280788177339893</v>
      </c>
      <c r="AH19" s="57">
        <f>AH12*$T$36</f>
        <v>1.2068965517241379</v>
      </c>
      <c r="AI19" s="58">
        <f>SUM(AE19:AH19)</f>
        <v>48.834975369458128</v>
      </c>
    </row>
    <row r="20" spans="1:35" x14ac:dyDescent="0.2">
      <c r="A20" s="116"/>
      <c r="B20" s="116"/>
      <c r="C20" s="116"/>
      <c r="D20" s="116"/>
      <c r="E20" s="116"/>
      <c r="H20" s="10"/>
      <c r="I20" s="10" t="s">
        <v>29</v>
      </c>
      <c r="K20" s="33"/>
      <c r="L20" s="1">
        <v>0</v>
      </c>
      <c r="N20" s="3"/>
      <c r="S20" s="14" t="s">
        <v>30</v>
      </c>
      <c r="T20" s="15">
        <f>T19+(K19+1)*Q19</f>
        <v>28.571428571428573</v>
      </c>
      <c r="U20">
        <v>25</v>
      </c>
      <c r="V20" s="26">
        <f>T20</f>
        <v>28.571428571428573</v>
      </c>
      <c r="AA20" s="3"/>
      <c r="AD20" s="44"/>
      <c r="AE20" s="40"/>
      <c r="AF20" s="40"/>
      <c r="AG20" s="40"/>
      <c r="AH20" s="40"/>
      <c r="AI20" s="40"/>
    </row>
    <row r="21" spans="1:35" ht="17" thickBot="1" x14ac:dyDescent="0.25">
      <c r="H21" s="10"/>
      <c r="I21" s="10" t="s">
        <v>31</v>
      </c>
      <c r="L21" s="33"/>
      <c r="M21" s="1">
        <v>1</v>
      </c>
      <c r="N21" s="3"/>
      <c r="S21" s="14" t="s">
        <v>32</v>
      </c>
      <c r="T21" s="15">
        <f>T19+(K19+1)*Q19+(L20+1)*Q19</f>
        <v>35.714285714285715</v>
      </c>
      <c r="U21">
        <v>30</v>
      </c>
      <c r="V21" s="26">
        <f>T21</f>
        <v>35.714285714285715</v>
      </c>
      <c r="AA21" s="3"/>
    </row>
    <row r="22" spans="1:35" x14ac:dyDescent="0.2">
      <c r="D22" s="112" t="s">
        <v>5</v>
      </c>
      <c r="E22" s="109" t="s">
        <v>8</v>
      </c>
      <c r="H22" s="10"/>
      <c r="I22" s="10" t="s">
        <v>33</v>
      </c>
      <c r="M22" s="33"/>
      <c r="N22" s="7">
        <v>6</v>
      </c>
      <c r="S22" s="14" t="s">
        <v>34</v>
      </c>
      <c r="T22" s="15">
        <f>T19+(K19+1)*Q19+(L20+1)*Q19+(M21+1)*Q19</f>
        <v>50</v>
      </c>
      <c r="U22">
        <v>35</v>
      </c>
      <c r="V22" s="26">
        <f>T22</f>
        <v>50</v>
      </c>
      <c r="AA22" s="3"/>
    </row>
    <row r="23" spans="1:35" ht="17" thickBot="1" x14ac:dyDescent="0.25">
      <c r="D23" s="113"/>
      <c r="E23" s="110" t="s">
        <v>9</v>
      </c>
      <c r="H23" s="10" t="s">
        <v>87</v>
      </c>
      <c r="I23" s="16" t="s">
        <v>35</v>
      </c>
      <c r="J23" s="5"/>
      <c r="K23" s="5"/>
      <c r="L23" s="5"/>
      <c r="M23" s="5"/>
      <c r="N23" s="17"/>
      <c r="S23" s="18" t="s">
        <v>36</v>
      </c>
      <c r="T23" s="125">
        <f>T19+(K19+1)*Q19+(L20+1)*Q19+(M21+1)*Q19+(N22+1)*Q19</f>
        <v>100</v>
      </c>
      <c r="U23" s="5">
        <v>40</v>
      </c>
      <c r="V23" s="27">
        <f>T23</f>
        <v>100</v>
      </c>
      <c r="AA23" s="3"/>
    </row>
    <row r="24" spans="1:35" x14ac:dyDescent="0.2">
      <c r="D24" s="113"/>
      <c r="E24" s="110" t="s">
        <v>10</v>
      </c>
      <c r="H24" s="10"/>
      <c r="V24" s="36"/>
      <c r="AA24" s="3"/>
    </row>
    <row r="25" spans="1:35" ht="17" thickBot="1" x14ac:dyDescent="0.25">
      <c r="A25" t="s">
        <v>94</v>
      </c>
      <c r="D25" s="113"/>
      <c r="E25" s="110" t="s">
        <v>11</v>
      </c>
      <c r="H25" s="10"/>
      <c r="T25" s="36"/>
      <c r="AA25" s="3"/>
    </row>
    <row r="26" spans="1:35" ht="17" thickBot="1" x14ac:dyDescent="0.25">
      <c r="A26" s="99"/>
      <c r="B26" s="100"/>
      <c r="D26" s="114"/>
      <c r="E26" s="111" t="s">
        <v>12</v>
      </c>
      <c r="H26" s="10" t="s">
        <v>37</v>
      </c>
      <c r="I26" s="9" t="s">
        <v>0</v>
      </c>
      <c r="J26" s="6" t="s">
        <v>21</v>
      </c>
      <c r="K26" s="6" t="s">
        <v>22</v>
      </c>
      <c r="L26" s="6" t="s">
        <v>23</v>
      </c>
      <c r="M26" s="6" t="s">
        <v>24</v>
      </c>
      <c r="N26" s="2" t="s">
        <v>25</v>
      </c>
      <c r="T26" s="36"/>
      <c r="AA26" s="3"/>
    </row>
    <row r="27" spans="1:35" ht="17" thickBot="1" x14ac:dyDescent="0.25">
      <c r="A27" s="73" t="s">
        <v>14</v>
      </c>
      <c r="B27" s="74"/>
      <c r="D27" s="112" t="s">
        <v>6</v>
      </c>
      <c r="E27" s="109">
        <v>15</v>
      </c>
      <c r="F27" t="s">
        <v>95</v>
      </c>
      <c r="H27" s="10" t="s">
        <v>86</v>
      </c>
      <c r="I27" s="10" t="s">
        <v>26</v>
      </c>
      <c r="J27" s="33"/>
      <c r="K27" s="1">
        <v>1</v>
      </c>
      <c r="N27" s="3"/>
      <c r="P27" s="11" t="s">
        <v>40</v>
      </c>
      <c r="Q27" s="12">
        <f>(100-0)/((K27+1)+(L28+1)+(M29+1)+(N30+1))</f>
        <v>9.0909090909090917</v>
      </c>
      <c r="S27" s="22" t="s">
        <v>41</v>
      </c>
      <c r="T27" s="122">
        <v>0</v>
      </c>
      <c r="U27" t="s">
        <v>12</v>
      </c>
      <c r="AA27" s="3"/>
    </row>
    <row r="28" spans="1:35" x14ac:dyDescent="0.2">
      <c r="A28" s="75" t="s">
        <v>1</v>
      </c>
      <c r="B28" s="76" t="s">
        <v>65</v>
      </c>
      <c r="D28" s="113"/>
      <c r="E28" s="110">
        <v>20</v>
      </c>
      <c r="H28" s="10"/>
      <c r="I28" s="10" t="s">
        <v>29</v>
      </c>
      <c r="K28" s="33"/>
      <c r="L28" s="1">
        <v>3</v>
      </c>
      <c r="N28" s="3"/>
      <c r="S28" s="23" t="s">
        <v>42</v>
      </c>
      <c r="T28" s="21">
        <f>T27+(K27+1)*Q27</f>
        <v>18.181818181818183</v>
      </c>
      <c r="U28" t="s">
        <v>11</v>
      </c>
      <c r="AA28" s="3"/>
    </row>
    <row r="29" spans="1:35" x14ac:dyDescent="0.2">
      <c r="A29" s="77"/>
      <c r="B29" s="78" t="s">
        <v>66</v>
      </c>
      <c r="D29" s="113"/>
      <c r="E29" s="110">
        <v>25</v>
      </c>
      <c r="H29" s="10"/>
      <c r="I29" s="10" t="s">
        <v>31</v>
      </c>
      <c r="L29" s="33"/>
      <c r="M29" s="1">
        <v>1</v>
      </c>
      <c r="N29" s="3"/>
      <c r="S29" s="23" t="s">
        <v>43</v>
      </c>
      <c r="T29" s="21">
        <f>T27+(K27+1)*Q27+(L28+1)*Q27</f>
        <v>54.545454545454547</v>
      </c>
      <c r="U29" t="s">
        <v>10</v>
      </c>
      <c r="AA29" s="3"/>
    </row>
    <row r="30" spans="1:35" x14ac:dyDescent="0.2">
      <c r="A30" s="77"/>
      <c r="B30" s="78" t="s">
        <v>67</v>
      </c>
      <c r="D30" s="113"/>
      <c r="E30" s="110">
        <v>30</v>
      </c>
      <c r="H30" s="10"/>
      <c r="I30" s="10" t="s">
        <v>33</v>
      </c>
      <c r="M30" s="33"/>
      <c r="N30" s="7">
        <v>2</v>
      </c>
      <c r="S30" s="23" t="s">
        <v>44</v>
      </c>
      <c r="T30" s="21">
        <f>T27+(K27+1)*Q27+(L28+1)*Q27+(M29+1)*Q27</f>
        <v>72.727272727272734</v>
      </c>
      <c r="U30" t="s">
        <v>9</v>
      </c>
      <c r="AA30" s="3"/>
    </row>
    <row r="31" spans="1:35" ht="17" thickBot="1" x14ac:dyDescent="0.25">
      <c r="A31" s="79"/>
      <c r="B31" s="80" t="s">
        <v>68</v>
      </c>
      <c r="D31" s="114"/>
      <c r="E31" s="111">
        <v>35</v>
      </c>
      <c r="H31" s="10" t="s">
        <v>87</v>
      </c>
      <c r="I31" s="16" t="s">
        <v>35</v>
      </c>
      <c r="J31" s="5"/>
      <c r="K31" s="5"/>
      <c r="L31" s="5"/>
      <c r="M31" s="5"/>
      <c r="N31" s="17"/>
      <c r="S31" s="24" t="s">
        <v>45</v>
      </c>
      <c r="T31" s="123">
        <f>T27+(K27+1)*Q27+(L28+1)*Q27+(M29+1)*Q27+(N30+1)*Q27</f>
        <v>100</v>
      </c>
      <c r="U31" t="s">
        <v>8</v>
      </c>
      <c r="AA31" s="3"/>
    </row>
    <row r="32" spans="1:35" ht="17" thickBot="1" x14ac:dyDescent="0.25">
      <c r="A32" s="73"/>
      <c r="B32" s="81"/>
      <c r="D32" s="112" t="s">
        <v>7</v>
      </c>
      <c r="E32" s="109">
        <v>20</v>
      </c>
      <c r="H32" s="10"/>
      <c r="T32" s="36"/>
      <c r="AA32" s="3"/>
    </row>
    <row r="33" spans="1:27" ht="17" thickBot="1" x14ac:dyDescent="0.25">
      <c r="A33" s="75" t="s">
        <v>2</v>
      </c>
      <c r="B33" s="76" t="s">
        <v>70</v>
      </c>
      <c r="D33" s="113"/>
      <c r="E33" s="110">
        <v>25</v>
      </c>
      <c r="H33" s="10"/>
      <c r="T33" s="36"/>
      <c r="AA33" s="3"/>
    </row>
    <row r="34" spans="1:27" ht="18" thickBot="1" x14ac:dyDescent="0.25">
      <c r="A34" s="77"/>
      <c r="B34" s="78" t="s">
        <v>71</v>
      </c>
      <c r="D34" s="113"/>
      <c r="E34" s="110">
        <v>30</v>
      </c>
      <c r="H34" s="10"/>
      <c r="I34" s="20"/>
      <c r="J34" s="6"/>
      <c r="K34" s="6"/>
      <c r="L34" s="6"/>
      <c r="M34" s="6"/>
      <c r="N34" s="6"/>
      <c r="O34" s="6"/>
      <c r="P34" s="101" t="s">
        <v>85</v>
      </c>
      <c r="Q34" s="31">
        <v>10</v>
      </c>
      <c r="AA34" s="3"/>
    </row>
    <row r="35" spans="1:27" ht="17" thickBot="1" x14ac:dyDescent="0.25">
      <c r="A35" s="77"/>
      <c r="B35" s="78" t="s">
        <v>69</v>
      </c>
      <c r="C35" s="5"/>
      <c r="D35" s="113"/>
      <c r="E35" s="110">
        <v>35</v>
      </c>
      <c r="H35" s="10"/>
      <c r="I35" s="28" t="s">
        <v>64</v>
      </c>
      <c r="J35" s="6" t="s">
        <v>62</v>
      </c>
      <c r="K35" s="6" t="s">
        <v>60</v>
      </c>
      <c r="L35" s="6" t="s">
        <v>61</v>
      </c>
      <c r="M35" s="2" t="s">
        <v>63</v>
      </c>
      <c r="P35" s="102" t="s">
        <v>84</v>
      </c>
      <c r="Q35" s="105">
        <f>(Q34-Q36)/(K36+1+L37+1+M38+1)</f>
        <v>1.2857142857142858</v>
      </c>
      <c r="S35" s="11"/>
      <c r="T35" s="117" t="s">
        <v>81</v>
      </c>
      <c r="U35" s="108"/>
      <c r="AA35" s="3"/>
    </row>
    <row r="36" spans="1:27" ht="17" thickBot="1" x14ac:dyDescent="0.25">
      <c r="A36" s="79"/>
      <c r="B36" s="80" t="s">
        <v>72</v>
      </c>
      <c r="D36" s="114"/>
      <c r="E36" s="111">
        <v>40</v>
      </c>
      <c r="H36" s="10" t="s">
        <v>86</v>
      </c>
      <c r="I36" s="10" t="s">
        <v>91</v>
      </c>
      <c r="J36" s="33"/>
      <c r="K36" s="38">
        <v>1</v>
      </c>
      <c r="M36" s="3"/>
      <c r="O36" s="1"/>
      <c r="P36" s="103"/>
      <c r="Q36" s="121">
        <v>1</v>
      </c>
      <c r="R36" s="3" t="s">
        <v>88</v>
      </c>
      <c r="S36" s="10" t="s">
        <v>0</v>
      </c>
      <c r="T36" s="118">
        <f>Q36/$Q$40</f>
        <v>4.8275862068965517E-2</v>
      </c>
      <c r="U36" s="3" t="s">
        <v>88</v>
      </c>
      <c r="AA36" s="3"/>
    </row>
    <row r="37" spans="1:27" ht="17" thickBot="1" x14ac:dyDescent="0.25">
      <c r="A37" s="73"/>
      <c r="B37" s="81"/>
      <c r="D37" s="112" t="s">
        <v>0</v>
      </c>
      <c r="E37" s="109" t="s">
        <v>8</v>
      </c>
      <c r="H37" s="10"/>
      <c r="I37" s="10" t="s">
        <v>92</v>
      </c>
      <c r="K37" s="33"/>
      <c r="L37" s="38">
        <v>1</v>
      </c>
      <c r="M37" s="3"/>
      <c r="O37" s="1"/>
      <c r="P37" s="103"/>
      <c r="Q37" s="106">
        <f>Q36+(K36+1)*Q35</f>
        <v>3.5714285714285716</v>
      </c>
      <c r="R37" s="3"/>
      <c r="S37" s="10" t="s">
        <v>7</v>
      </c>
      <c r="T37" s="118">
        <f>Q37/$Q$40</f>
        <v>0.17241379310344829</v>
      </c>
      <c r="U37" s="3"/>
      <c r="AA37" s="3"/>
    </row>
    <row r="38" spans="1:27" x14ac:dyDescent="0.2">
      <c r="A38" s="75" t="s">
        <v>3</v>
      </c>
      <c r="B38" s="76" t="s">
        <v>73</v>
      </c>
      <c r="D38" s="113"/>
      <c r="E38" s="110" t="s">
        <v>9</v>
      </c>
      <c r="H38" s="10"/>
      <c r="I38" s="10" t="s">
        <v>93</v>
      </c>
      <c r="L38" s="33"/>
      <c r="M38" s="29">
        <v>2</v>
      </c>
      <c r="O38" s="1"/>
      <c r="P38" s="103"/>
      <c r="Q38" s="106">
        <f>Q36+(K36+1)*Q35+(L37+1)*Q35</f>
        <v>6.1428571428571432</v>
      </c>
      <c r="R38" s="3"/>
      <c r="S38" s="10" t="s">
        <v>6</v>
      </c>
      <c r="T38" s="118">
        <f>Q38/$Q$40</f>
        <v>0.29655172413793102</v>
      </c>
      <c r="U38" s="3"/>
      <c r="AA38" s="3"/>
    </row>
    <row r="39" spans="1:27" ht="17" thickBot="1" x14ac:dyDescent="0.25">
      <c r="A39" s="77"/>
      <c r="B39" s="78" t="s">
        <v>74</v>
      </c>
      <c r="D39" s="113"/>
      <c r="E39" s="110" t="s">
        <v>10</v>
      </c>
      <c r="H39" s="10" t="s">
        <v>87</v>
      </c>
      <c r="I39" s="16" t="s">
        <v>99</v>
      </c>
      <c r="J39" s="5"/>
      <c r="K39" s="5"/>
      <c r="L39" s="5"/>
      <c r="M39" s="17"/>
      <c r="N39" s="30"/>
      <c r="O39" s="8"/>
      <c r="P39" s="104"/>
      <c r="Q39" s="107">
        <f>Q36+(K36+1)*Q35+(L37+1)*Q35+(M38+1)*Q35</f>
        <v>10</v>
      </c>
      <c r="R39" s="4" t="s">
        <v>89</v>
      </c>
      <c r="S39" s="16" t="s">
        <v>5</v>
      </c>
      <c r="T39" s="119">
        <f>Q39/$Q$40</f>
        <v>0.48275862068965514</v>
      </c>
      <c r="U39" s="4" t="s">
        <v>89</v>
      </c>
      <c r="AA39" s="3"/>
    </row>
    <row r="40" spans="1:27" ht="17" thickBot="1" x14ac:dyDescent="0.25">
      <c r="A40" s="77"/>
      <c r="B40" s="78" t="s">
        <v>75</v>
      </c>
      <c r="D40" s="113"/>
      <c r="E40" s="110" t="s">
        <v>11</v>
      </c>
      <c r="H40" s="10"/>
      <c r="Q40" s="39">
        <f>SUM(Q36:Q39)</f>
        <v>20.714285714285715</v>
      </c>
      <c r="T40" s="120">
        <f>SUM(T36:T39)</f>
        <v>0.99999999999999989</v>
      </c>
      <c r="AA40" s="3"/>
    </row>
    <row r="41" spans="1:27" ht="17" thickBot="1" x14ac:dyDescent="0.25">
      <c r="A41" s="79"/>
      <c r="B41" s="80" t="s">
        <v>76</v>
      </c>
      <c r="D41" s="114"/>
      <c r="E41" s="111" t="s">
        <v>12</v>
      </c>
      <c r="H41" s="1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4"/>
    </row>
    <row r="43" spans="1:27" ht="17" thickBot="1" x14ac:dyDescent="0.25">
      <c r="H43" s="1" t="s">
        <v>90</v>
      </c>
    </row>
    <row r="44" spans="1:27" ht="17" thickBot="1" x14ac:dyDescent="0.25">
      <c r="A44" s="11" t="s">
        <v>96</v>
      </c>
      <c r="B44" s="115"/>
      <c r="C44" s="115"/>
      <c r="D44" s="115"/>
      <c r="E44" s="108"/>
      <c r="H44" t="s">
        <v>97</v>
      </c>
    </row>
    <row r="45" spans="1:27" x14ac:dyDescent="0.2">
      <c r="H45" t="s">
        <v>98</v>
      </c>
    </row>
  </sheetData>
  <mergeCells count="17">
    <mergeCell ref="A3:A18"/>
    <mergeCell ref="B3:B18"/>
    <mergeCell ref="A26:B26"/>
    <mergeCell ref="C3:C7"/>
    <mergeCell ref="C8:C10"/>
    <mergeCell ref="C11:C13"/>
    <mergeCell ref="C14:C18"/>
    <mergeCell ref="D27:D31"/>
    <mergeCell ref="D22:D26"/>
    <mergeCell ref="D32:D36"/>
    <mergeCell ref="D37:D41"/>
    <mergeCell ref="E14:E18"/>
    <mergeCell ref="E3:E7"/>
    <mergeCell ref="D8:D10"/>
    <mergeCell ref="D11:D13"/>
    <mergeCell ref="E8:E10"/>
    <mergeCell ref="E11:E13"/>
  </mergeCells>
  <conditionalFormatting sqref="AI17:AI1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{F764A3B6-3DDF-2441-BB32-7ACA43EE3C2C}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64A3B6-3DDF-2441-BB32-7ACA43EE3C2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AI17:AI19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DCM_exercise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Franco Corti</cp:lastModifiedBy>
  <dcterms:created xsi:type="dcterms:W3CDTF">2019-05-05T08:59:12Z</dcterms:created>
  <dcterms:modified xsi:type="dcterms:W3CDTF">2025-01-08T13:21:32Z</dcterms:modified>
</cp:coreProperties>
</file>